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75" windowWidth="15480" windowHeight="9435"/>
  </bookViews>
  <sheets>
    <sheet name="Приложение 2" sheetId="3" r:id="rId1"/>
  </sheets>
  <calcPr calcId="125725"/>
</workbook>
</file>

<file path=xl/calcChain.xml><?xml version="1.0" encoding="utf-8"?>
<calcChain xmlns="http://schemas.openxmlformats.org/spreadsheetml/2006/main">
  <c r="J30" i="3"/>
  <c r="G26"/>
  <c r="G32"/>
  <c r="G47"/>
  <c r="H47"/>
  <c r="I47"/>
  <c r="J37"/>
  <c r="G46"/>
  <c r="J42"/>
  <c r="H32"/>
  <c r="I32"/>
  <c r="J41"/>
  <c r="J40"/>
  <c r="J39"/>
  <c r="L26"/>
  <c r="M26"/>
  <c r="H20"/>
  <c r="I20"/>
  <c r="G20"/>
  <c r="J29"/>
  <c r="J28"/>
  <c r="J27"/>
  <c r="J33"/>
  <c r="J38"/>
  <c r="J36"/>
  <c r="J35"/>
  <c r="J34"/>
  <c r="J21"/>
  <c r="J24"/>
  <c r="J23"/>
  <c r="J22"/>
  <c r="J19"/>
  <c r="J32" l="1"/>
  <c r="J47"/>
  <c r="G44"/>
  <c r="J20"/>
  <c r="J15"/>
  <c r="J16"/>
  <c r="J17"/>
  <c r="H31" l="1"/>
  <c r="H26" l="1"/>
  <c r="H46"/>
  <c r="I31"/>
  <c r="I46" s="1"/>
  <c r="J31" l="1"/>
  <c r="I26"/>
  <c r="H44"/>
  <c r="J26" l="1"/>
  <c r="J46"/>
  <c r="J44" s="1"/>
  <c r="I44"/>
</calcChain>
</file>

<file path=xl/sharedStrings.xml><?xml version="1.0" encoding="utf-8"?>
<sst xmlns="http://schemas.openxmlformats.org/spreadsheetml/2006/main" count="176" uniqueCount="79">
  <si>
    <t>Расходы</t>
  </si>
  <si>
    <t>ГРБС</t>
  </si>
  <si>
    <t>ЦСР</t>
  </si>
  <si>
    <t>ВР</t>
  </si>
  <si>
    <t>Итого на период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</si>
  <si>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</si>
  <si>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</si>
  <si>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</si>
  <si>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РзПр</t>
  </si>
  <si>
    <t>Приложение № 2</t>
  </si>
  <si>
    <t>в том числе:</t>
  </si>
  <si>
    <t>009</t>
  </si>
  <si>
    <t>0113</t>
  </si>
  <si>
    <t>111</t>
  </si>
  <si>
    <t>244</t>
  </si>
  <si>
    <t>112</t>
  </si>
  <si>
    <t>162</t>
  </si>
  <si>
    <t>121</t>
  </si>
  <si>
    <t>122</t>
  </si>
  <si>
    <t>Задача 1: Обеспечение получения доходов от использования имущества Муниципальной казны ЗАТО Железногорск</t>
  </si>
  <si>
    <t xml:space="preserve">к подпрограмме "Управление объектами Муниципальной казны ЗАТО Железногорск»
</t>
  </si>
  <si>
    <t>Постановка объектов казны и бесхозяйных объектов на кадастровый учет, регистрация права собственности</t>
  </si>
  <si>
    <t>Цель подпрограммы: Эффективное использования имущества Муниципальной казны ЗАТО Железногорск</t>
  </si>
  <si>
    <t xml:space="preserve">Перечень мероприятий подпрограммы </t>
  </si>
  <si>
    <t>( руб.), годы</t>
  </si>
  <si>
    <t>ГРБС 1</t>
  </si>
  <si>
    <t>ГРБС 2</t>
  </si>
  <si>
    <t>КУМИ Администрации ЗАТО г.Железногорск</t>
  </si>
  <si>
    <t>Всего:</t>
  </si>
  <si>
    <t xml:space="preserve">Содержание пустующих объектов Муниципальной казны ЗАТО Железногорск  в надлежащем техническом состоянии </t>
  </si>
  <si>
    <t>Содаржание в надлежащем состоянии муниципального жилого фонда</t>
  </si>
  <si>
    <t>000</t>
  </si>
  <si>
    <t>Администрация ЗАТО г.Железногорск</t>
  </si>
  <si>
    <t>Мероприятие  1.1. Инвентаризация и паспортизация объектов Муниципальной казны ЗАТО Железногорск и бесхозяйных объектов</t>
  </si>
  <si>
    <t>Мероприятие 1.2. Обеспечение приватизации муниципального имущества</t>
  </si>
  <si>
    <t>Мероприятие 1.3. Оценка рыночной стоимости муниципального имущества</t>
  </si>
  <si>
    <t>Мероприятие 2.1. Содержание муниципального жилого фонда</t>
  </si>
  <si>
    <t xml:space="preserve"> Мероприятие 3.1 Руководство и управление в сфере установленных функций органов местного самоуправления в рамках подпрограммы "Управление объектами Муниципальной казны ЗАТО Железногорск" </t>
  </si>
  <si>
    <t>Мероприятие  3.2 Организация содержания и сохранности арендного фонда Муниципальной казны ЗАТО Железногорск</t>
  </si>
  <si>
    <t>Итого по подпрограмме</t>
  </si>
  <si>
    <t>КУМИ Администрации ЗАТО г. Железногорск</t>
  </si>
  <si>
    <t>Администрация ЗАТО г. Железногорск</t>
  </si>
  <si>
    <t>Задача 2.Проведение мероприятий  по обеспечению надлежащего содержания и сохранности имущества Муниципальной казны ЗАТО Железногорск, усиление контроля за использованием муниципального имушества</t>
  </si>
  <si>
    <t>Задача 3:             Обеспечение эффективной реализации муниципальной функции по управлению муниципальной собственностью</t>
  </si>
  <si>
    <t>Цели, задачи, мероприятия подпрограммы</t>
  </si>
  <si>
    <t>2016 год</t>
  </si>
  <si>
    <t>2017 год</t>
  </si>
  <si>
    <t>2018 год</t>
  </si>
  <si>
    <t>119</t>
  </si>
  <si>
    <t>1410000060</t>
  </si>
  <si>
    <t>1410000100</t>
  </si>
  <si>
    <t>243</t>
  </si>
  <si>
    <t>1410000090</t>
  </si>
  <si>
    <t>1410000210</t>
  </si>
  <si>
    <t>129</t>
  </si>
  <si>
    <t>1410000080</t>
  </si>
  <si>
    <t xml:space="preserve">Повышение качества обслуживания, улучшение  технического состояния  арендного фонда  Муниципальной казны, обеспечение сохранности объектов казны </t>
  </si>
  <si>
    <t>1410000040</t>
  </si>
  <si>
    <t>1410000010</t>
  </si>
  <si>
    <t>1410000020</t>
  </si>
  <si>
    <t>1410000030</t>
  </si>
  <si>
    <t>1410000050</t>
  </si>
  <si>
    <r>
      <t xml:space="preserve">Приватизация </t>
    </r>
    <r>
      <rPr>
        <sz val="11"/>
        <rFont val="Times New Roman"/>
        <family val="1"/>
        <charset val="204"/>
      </rPr>
      <t xml:space="preserve">30 </t>
    </r>
    <r>
      <rPr>
        <sz val="11"/>
        <color indexed="8"/>
        <rFont val="Times New Roman"/>
        <family val="1"/>
        <charset val="204"/>
      </rPr>
      <t>объектов Муниципальной казны</t>
    </r>
  </si>
  <si>
    <r>
      <t xml:space="preserve">Заключение </t>
    </r>
    <r>
      <rPr>
        <sz val="11"/>
        <rFont val="Times New Roman"/>
        <family val="1"/>
        <charset val="204"/>
      </rPr>
      <t>340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договоров аренды и купли-продажи муниципального имущества</t>
    </r>
  </si>
  <si>
    <t xml:space="preserve">к постановлению Администрации </t>
  </si>
  <si>
    <t>ЗАТО г.Железногорск</t>
  </si>
  <si>
    <t>Мероприятие 2.2 Организация содержания и сохранности  объектов Муниципальной казны ЗАТО Железногорск, свободных от прав третьих лиц</t>
  </si>
  <si>
    <t>Руководитель КУМИ Администрации ЗАТО г. Железногорск</t>
  </si>
  <si>
    <t>Н.В.Дедова</t>
  </si>
  <si>
    <t>1410000120</t>
  </si>
  <si>
    <t>Мероприятие 3.3. Капитальный ремонт здания по ул. Свердлова, 32</t>
  </si>
  <si>
    <t>Мероприятие 3.4. Капитальный ремонт помещений 1-го этажа нежилого здания по ул. Свердлова, 47</t>
  </si>
  <si>
    <t>Мероприятие 3.5. Капитальный ремонт нежилого здания по ул. Восточная, 26а</t>
  </si>
  <si>
    <t>Мероприятие 3.6.  Замена  лифта пассажирского в здании по адресу: ЗАТО Железногорск, ул.Ленина,39</t>
  </si>
  <si>
    <t>Будет заменен лифт в нежилом здании по ул.Ленина,39</t>
  </si>
  <si>
    <t>853</t>
  </si>
  <si>
    <t>Будет отремонтирована кровля нежилого здания по ул. Свердлова, 32, входная группа здания по ул.Восточная, 26а, устроен санузел и пультовая пожарной сигнализации в здании по ул.Свердлова, 47</t>
  </si>
  <si>
    <t>Приложение № 3</t>
  </si>
  <si>
    <t>от 05.12.2016    №2054</t>
  </si>
</sst>
</file>

<file path=xl/styles.xml><?xml version="1.0" encoding="utf-8"?>
<styleSheet xmlns="http://schemas.openxmlformats.org/spreadsheetml/2006/main">
  <numFmts count="1">
    <numFmt numFmtId="164" formatCode="#,##0.000"/>
  </numFmts>
  <fonts count="24">
    <font>
      <sz val="12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Fill="1" applyAlignment="1">
      <alignment horizontal="justify" vertical="center"/>
    </xf>
    <xf numFmtId="0" fontId="2" fillId="0" borderId="0" xfId="0" applyFont="1" applyFill="1"/>
    <xf numFmtId="0" fontId="1" fillId="0" borderId="0" xfId="0" applyFont="1" applyFill="1" applyAlignment="1">
      <alignment horizontal="left" vertical="center" indent="15"/>
    </xf>
    <xf numFmtId="0" fontId="0" fillId="0" borderId="0" xfId="0" applyFill="1"/>
    <xf numFmtId="0" fontId="2" fillId="0" borderId="0" xfId="0" applyFont="1" applyFill="1" applyAlignment="1">
      <alignment horizontal="justify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/>
    <xf numFmtId="0" fontId="7" fillId="0" borderId="0" xfId="0" applyFont="1" applyFill="1"/>
    <xf numFmtId="0" fontId="1" fillId="0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/>
    <xf numFmtId="49" fontId="0" fillId="0" borderId="1" xfId="0" applyNumberForma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49" fontId="0" fillId="0" borderId="1" xfId="0" applyNumberFormat="1" applyFill="1" applyBorder="1" applyAlignment="1">
      <alignment horizontal="left" vertical="top" wrapText="1"/>
    </xf>
    <xf numFmtId="164" fontId="8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49" fontId="0" fillId="0" borderId="0" xfId="0" applyNumberForma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vertical="center"/>
    </xf>
    <xf numFmtId="49" fontId="0" fillId="0" borderId="0" xfId="0" applyNumberFormat="1" applyFill="1" applyBorder="1" applyAlignment="1">
      <alignment horizontal="left" vertical="top" wrapText="1"/>
    </xf>
    <xf numFmtId="4" fontId="10" fillId="0" borderId="0" xfId="0" applyNumberFormat="1" applyFont="1" applyFill="1" applyBorder="1" applyAlignment="1">
      <alignment vertical="center"/>
    </xf>
    <xf numFmtId="0" fontId="0" fillId="0" borderId="3" xfId="0" applyBorder="1" applyAlignment="1">
      <alignment horizontal="left" vertical="top" wrapText="1"/>
    </xf>
    <xf numFmtId="0" fontId="11" fillId="0" borderId="3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shrinkToFit="1"/>
    </xf>
    <xf numFmtId="4" fontId="7" fillId="3" borderId="1" xfId="0" applyNumberFormat="1" applyFont="1" applyFill="1" applyBorder="1" applyAlignment="1">
      <alignment horizontal="center" vertical="center"/>
    </xf>
    <xf numFmtId="49" fontId="14" fillId="3" borderId="1" xfId="0" applyNumberFormat="1" applyFont="1" applyFill="1" applyBorder="1" applyAlignment="1">
      <alignment horizontal="center" vertical="center" shrinkToFit="1"/>
    </xf>
    <xf numFmtId="49" fontId="15" fillId="3" borderId="1" xfId="0" applyNumberFormat="1" applyFont="1" applyFill="1" applyBorder="1" applyAlignment="1">
      <alignment horizontal="center" vertical="center" shrinkToFit="1"/>
    </xf>
    <xf numFmtId="49" fontId="16" fillId="3" borderId="1" xfId="0" applyNumberFormat="1" applyFont="1" applyFill="1" applyBorder="1" applyAlignment="1">
      <alignment horizontal="center" vertical="center" shrinkToFi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164" fontId="1" fillId="0" borderId="1" xfId="0" applyNumberFormat="1" applyFont="1" applyFill="1" applyBorder="1" applyAlignment="1">
      <alignment horizontal="center" vertical="center"/>
    </xf>
    <xf numFmtId="0" fontId="18" fillId="0" borderId="3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vertical="center"/>
    </xf>
    <xf numFmtId="4" fontId="22" fillId="0" borderId="1" xfId="0" applyNumberFormat="1" applyFont="1" applyFill="1" applyBorder="1" applyAlignment="1">
      <alignment vertical="center"/>
    </xf>
    <xf numFmtId="0" fontId="1" fillId="0" borderId="5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5" xfId="0" applyFont="1" applyFill="1" applyBorder="1" applyAlignment="1">
      <alignment horizontal="left" vertical="top" wrapText="1"/>
    </xf>
    <xf numFmtId="0" fontId="0" fillId="0" borderId="6" xfId="0" applyBorder="1" applyAlignment="1"/>
    <xf numFmtId="0" fontId="0" fillId="0" borderId="7" xfId="0" applyBorder="1" applyAlignment="1"/>
    <xf numFmtId="0" fontId="1" fillId="0" borderId="0" xfId="0" applyFont="1" applyFill="1" applyAlignment="1">
      <alignment horizontal="left" vertical="top" wrapText="1"/>
    </xf>
    <xf numFmtId="0" fontId="13" fillId="0" borderId="0" xfId="0" applyFont="1" applyAlignment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13" fillId="0" borderId="0" xfId="0" applyFont="1" applyAlignment="1">
      <alignment horizontal="left"/>
    </xf>
    <xf numFmtId="0" fontId="21" fillId="0" borderId="4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0" fontId="0" fillId="0" borderId="4" xfId="0" applyBorder="1" applyAlignment="1"/>
    <xf numFmtId="0" fontId="0" fillId="0" borderId="3" xfId="0" applyBorder="1" applyAlignment="1"/>
    <xf numFmtId="0" fontId="2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M49"/>
  <sheetViews>
    <sheetView tabSelected="1" view="pageLayout" topLeftCell="B1" zoomScaleNormal="69" zoomScaleSheetLayoutView="70" workbookViewId="0">
      <selection activeCell="J5" sqref="J5"/>
    </sheetView>
  </sheetViews>
  <sheetFormatPr defaultColWidth="9" defaultRowHeight="15.75"/>
  <cols>
    <col min="1" max="1" width="37.125" style="2" customWidth="1"/>
    <col min="2" max="2" width="18.875" style="2" customWidth="1"/>
    <col min="3" max="3" width="9.125" style="2" customWidth="1"/>
    <col min="4" max="5" width="9" style="2"/>
    <col min="6" max="6" width="7.5" style="2" customWidth="1"/>
    <col min="7" max="7" width="15.625" style="2" customWidth="1"/>
    <col min="8" max="9" width="15.5" style="2" customWidth="1"/>
    <col min="10" max="10" width="18.375" style="2" customWidth="1"/>
    <col min="11" max="11" width="19.5" style="2" customWidth="1"/>
    <col min="12" max="16384" width="9" style="2"/>
  </cols>
  <sheetData>
    <row r="1" spans="1:11" ht="18.75">
      <c r="I1" s="50" t="s">
        <v>77</v>
      </c>
    </row>
    <row r="2" spans="1:11" ht="18.75">
      <c r="I2" s="50" t="s">
        <v>64</v>
      </c>
    </row>
    <row r="3" spans="1:11" ht="18.75">
      <c r="I3" s="50" t="s">
        <v>65</v>
      </c>
    </row>
    <row r="4" spans="1:11" ht="18.75">
      <c r="I4" s="82" t="s">
        <v>78</v>
      </c>
    </row>
    <row r="6" spans="1:11" ht="18.75" customHeight="1">
      <c r="A6" s="1"/>
      <c r="B6" s="1"/>
      <c r="C6" s="1"/>
      <c r="D6" s="1"/>
      <c r="E6" s="1"/>
      <c r="F6" s="1"/>
      <c r="G6" s="1"/>
      <c r="H6" s="1"/>
      <c r="I6" s="63" t="s">
        <v>9</v>
      </c>
      <c r="J6" s="64"/>
      <c r="K6" s="64"/>
    </row>
    <row r="7" spans="1:11" ht="35.25" customHeight="1">
      <c r="A7" s="3"/>
      <c r="B7" s="4"/>
      <c r="C7" s="4"/>
      <c r="D7" s="4"/>
      <c r="E7" s="4"/>
      <c r="F7" s="4"/>
      <c r="G7" s="4"/>
      <c r="H7" s="4"/>
      <c r="I7" s="69" t="s">
        <v>20</v>
      </c>
      <c r="J7" s="70"/>
      <c r="K7" s="70"/>
    </row>
    <row r="8" spans="1:11" ht="24" customHeight="1">
      <c r="A8" s="5"/>
      <c r="B8" s="4"/>
      <c r="C8" s="4"/>
      <c r="D8" s="4"/>
      <c r="E8" s="4"/>
      <c r="F8" s="4"/>
      <c r="G8" s="4"/>
      <c r="H8" s="4"/>
      <c r="I8" s="70"/>
      <c r="J8" s="70"/>
      <c r="K8" s="70"/>
    </row>
    <row r="9" spans="1:11" ht="18.75">
      <c r="A9" s="67" t="s">
        <v>23</v>
      </c>
      <c r="B9" s="67"/>
      <c r="C9" s="67"/>
      <c r="D9" s="67"/>
      <c r="E9" s="67"/>
      <c r="F9" s="67"/>
      <c r="G9" s="67"/>
      <c r="H9" s="67"/>
      <c r="I9" s="67"/>
      <c r="J9" s="67"/>
      <c r="K9" s="67"/>
    </row>
    <row r="10" spans="1:11">
      <c r="A10" s="65" t="s">
        <v>44</v>
      </c>
      <c r="B10" s="66" t="s">
        <v>5</v>
      </c>
      <c r="C10" s="66" t="s">
        <v>6</v>
      </c>
      <c r="D10" s="66"/>
      <c r="E10" s="66"/>
      <c r="F10" s="66"/>
      <c r="G10" s="66" t="s">
        <v>0</v>
      </c>
      <c r="H10" s="66"/>
      <c r="I10" s="66"/>
      <c r="J10" s="66"/>
      <c r="K10" s="68" t="s">
        <v>7</v>
      </c>
    </row>
    <row r="11" spans="1:11">
      <c r="A11" s="65"/>
      <c r="B11" s="66"/>
      <c r="C11" s="66"/>
      <c r="D11" s="66"/>
      <c r="E11" s="66"/>
      <c r="F11" s="66"/>
      <c r="G11" s="66" t="s">
        <v>24</v>
      </c>
      <c r="H11" s="66"/>
      <c r="I11" s="66"/>
      <c r="J11" s="66"/>
      <c r="K11" s="68"/>
    </row>
    <row r="12" spans="1:11" ht="51.75" customHeight="1">
      <c r="A12" s="65"/>
      <c r="B12" s="66"/>
      <c r="C12" s="6" t="s">
        <v>1</v>
      </c>
      <c r="D12" s="6" t="s">
        <v>8</v>
      </c>
      <c r="E12" s="6" t="s">
        <v>2</v>
      </c>
      <c r="F12" s="6" t="s">
        <v>3</v>
      </c>
      <c r="G12" s="43" t="s">
        <v>45</v>
      </c>
      <c r="H12" s="43" t="s">
        <v>46</v>
      </c>
      <c r="I12" s="43" t="s">
        <v>47</v>
      </c>
      <c r="J12" s="6" t="s">
        <v>4</v>
      </c>
      <c r="K12" s="68"/>
    </row>
    <row r="13" spans="1:11" ht="30" customHeight="1">
      <c r="A13" s="57" t="s">
        <v>22</v>
      </c>
      <c r="B13" s="58"/>
      <c r="C13" s="58"/>
      <c r="D13" s="58"/>
      <c r="E13" s="58"/>
      <c r="F13" s="58"/>
      <c r="G13" s="58"/>
      <c r="H13" s="58"/>
      <c r="I13" s="58"/>
      <c r="J13" s="58"/>
      <c r="K13" s="59"/>
    </row>
    <row r="14" spans="1:11" ht="33.75" customHeight="1">
      <c r="A14" s="60" t="s">
        <v>19</v>
      </c>
      <c r="B14" s="61"/>
      <c r="C14" s="61"/>
      <c r="D14" s="61"/>
      <c r="E14" s="61"/>
      <c r="F14" s="61"/>
      <c r="G14" s="61"/>
      <c r="H14" s="61"/>
      <c r="I14" s="61"/>
      <c r="J14" s="61"/>
      <c r="K14" s="62"/>
    </row>
    <row r="15" spans="1:11" ht="94.5" customHeight="1">
      <c r="A15" s="15" t="s">
        <v>33</v>
      </c>
      <c r="B15" s="7" t="s">
        <v>40</v>
      </c>
      <c r="C15" s="9" t="s">
        <v>16</v>
      </c>
      <c r="D15" s="9" t="s">
        <v>12</v>
      </c>
      <c r="E15" s="46" t="s">
        <v>58</v>
      </c>
      <c r="F15" s="9" t="s">
        <v>14</v>
      </c>
      <c r="G15" s="17">
        <v>304000</v>
      </c>
      <c r="H15" s="17">
        <v>700000</v>
      </c>
      <c r="I15" s="17">
        <v>700000</v>
      </c>
      <c r="J15" s="51">
        <f t="shared" ref="J15:J31" si="0">SUM(G15:I15)</f>
        <v>1704000</v>
      </c>
      <c r="K15" s="11" t="s">
        <v>21</v>
      </c>
    </row>
    <row r="16" spans="1:11" ht="66.75" customHeight="1">
      <c r="A16" s="15" t="s">
        <v>34</v>
      </c>
      <c r="B16" s="7" t="s">
        <v>40</v>
      </c>
      <c r="C16" s="9" t="s">
        <v>16</v>
      </c>
      <c r="D16" s="9" t="s">
        <v>12</v>
      </c>
      <c r="E16" s="46" t="s">
        <v>59</v>
      </c>
      <c r="F16" s="9" t="s">
        <v>14</v>
      </c>
      <c r="G16" s="16">
        <v>164800</v>
      </c>
      <c r="H16" s="16">
        <v>164800</v>
      </c>
      <c r="I16" s="16">
        <v>164800</v>
      </c>
      <c r="J16" s="51">
        <f t="shared" si="0"/>
        <v>494400</v>
      </c>
      <c r="K16" s="11" t="s">
        <v>62</v>
      </c>
    </row>
    <row r="17" spans="1:13" ht="81.75" customHeight="1">
      <c r="A17" s="15" t="s">
        <v>35</v>
      </c>
      <c r="B17" s="7" t="s">
        <v>40</v>
      </c>
      <c r="C17" s="9" t="s">
        <v>16</v>
      </c>
      <c r="D17" s="9" t="s">
        <v>12</v>
      </c>
      <c r="E17" s="46" t="s">
        <v>60</v>
      </c>
      <c r="F17" s="9" t="s">
        <v>14</v>
      </c>
      <c r="G17" s="16">
        <v>543300</v>
      </c>
      <c r="H17" s="16">
        <v>543300</v>
      </c>
      <c r="I17" s="16">
        <v>543300</v>
      </c>
      <c r="J17" s="51">
        <f t="shared" si="0"/>
        <v>1629900</v>
      </c>
      <c r="K17" s="11" t="s">
        <v>63</v>
      </c>
    </row>
    <row r="18" spans="1:13" ht="46.5" customHeight="1">
      <c r="A18" s="60" t="s">
        <v>42</v>
      </c>
      <c r="B18" s="61"/>
      <c r="C18" s="61"/>
      <c r="D18" s="61"/>
      <c r="E18" s="61"/>
      <c r="F18" s="61"/>
      <c r="G18" s="61"/>
      <c r="H18" s="61"/>
      <c r="I18" s="61"/>
      <c r="J18" s="61"/>
      <c r="K18" s="62"/>
    </row>
    <row r="19" spans="1:13" ht="78.75">
      <c r="A19" s="14" t="s">
        <v>36</v>
      </c>
      <c r="B19" s="7" t="s">
        <v>40</v>
      </c>
      <c r="C19" s="9" t="s">
        <v>16</v>
      </c>
      <c r="D19" s="9" t="s">
        <v>12</v>
      </c>
      <c r="E19" s="46" t="s">
        <v>57</v>
      </c>
      <c r="F19" s="9" t="s">
        <v>14</v>
      </c>
      <c r="G19" s="44">
        <v>10281100</v>
      </c>
      <c r="H19" s="44">
        <v>10281100</v>
      </c>
      <c r="I19" s="44">
        <v>10281100</v>
      </c>
      <c r="J19" s="45">
        <f t="shared" ref="J19" si="1">G19+H19+I19</f>
        <v>30843300</v>
      </c>
      <c r="K19" s="10" t="s">
        <v>30</v>
      </c>
    </row>
    <row r="20" spans="1:13" ht="18.75">
      <c r="A20" s="77" t="s">
        <v>66</v>
      </c>
      <c r="B20" s="19" t="s">
        <v>28</v>
      </c>
      <c r="C20" s="9"/>
      <c r="D20" s="9"/>
      <c r="E20" s="9"/>
      <c r="F20" s="9"/>
      <c r="G20" s="16">
        <f>G21+G22+G23+G24</f>
        <v>16502850</v>
      </c>
      <c r="H20" s="16">
        <f t="shared" ref="H20:J20" si="2">H21+H22+H23+H24</f>
        <v>16506850</v>
      </c>
      <c r="I20" s="16">
        <f t="shared" si="2"/>
        <v>16506850</v>
      </c>
      <c r="J20" s="16">
        <f t="shared" si="2"/>
        <v>49516550</v>
      </c>
      <c r="K20" s="79" t="s">
        <v>29</v>
      </c>
    </row>
    <row r="21" spans="1:13" ht="45" customHeight="1">
      <c r="A21" s="78"/>
      <c r="B21" s="7" t="s">
        <v>40</v>
      </c>
      <c r="C21" s="49" t="s">
        <v>16</v>
      </c>
      <c r="D21" s="9" t="s">
        <v>12</v>
      </c>
      <c r="E21" s="46" t="s">
        <v>61</v>
      </c>
      <c r="F21" s="9" t="s">
        <v>14</v>
      </c>
      <c r="G21" s="44">
        <v>4055906</v>
      </c>
      <c r="H21" s="44">
        <v>4055906</v>
      </c>
      <c r="I21" s="44">
        <v>4055906</v>
      </c>
      <c r="J21" s="45">
        <f t="shared" ref="J21" si="3">G21+H21+I21</f>
        <v>12167718</v>
      </c>
      <c r="K21" s="80"/>
    </row>
    <row r="22" spans="1:13" ht="45" customHeight="1">
      <c r="A22" s="78"/>
      <c r="B22" s="7" t="s">
        <v>41</v>
      </c>
      <c r="C22" s="29" t="s">
        <v>11</v>
      </c>
      <c r="D22" s="29" t="s">
        <v>12</v>
      </c>
      <c r="E22" s="46" t="s">
        <v>61</v>
      </c>
      <c r="F22" s="29" t="s">
        <v>13</v>
      </c>
      <c r="G22" s="44">
        <v>1768499</v>
      </c>
      <c r="H22" s="44">
        <v>1768499</v>
      </c>
      <c r="I22" s="44">
        <v>1768499</v>
      </c>
      <c r="J22" s="45">
        <f t="shared" ref="J22:J24" si="4">G22+H22+I22</f>
        <v>5305497</v>
      </c>
      <c r="K22" s="80"/>
    </row>
    <row r="23" spans="1:13" ht="30" customHeight="1">
      <c r="A23" s="78"/>
      <c r="B23" s="7" t="s">
        <v>41</v>
      </c>
      <c r="C23" s="29" t="s">
        <v>11</v>
      </c>
      <c r="D23" s="29" t="s">
        <v>12</v>
      </c>
      <c r="E23" s="46" t="s">
        <v>61</v>
      </c>
      <c r="F23" s="48" t="s">
        <v>48</v>
      </c>
      <c r="G23" s="44">
        <v>534087</v>
      </c>
      <c r="H23" s="44">
        <v>534087</v>
      </c>
      <c r="I23" s="44">
        <v>534087</v>
      </c>
      <c r="J23" s="45">
        <f t="shared" si="4"/>
        <v>1602261</v>
      </c>
      <c r="K23" s="80"/>
    </row>
    <row r="24" spans="1:13" ht="29.25" customHeight="1">
      <c r="A24" s="78"/>
      <c r="B24" s="7" t="s">
        <v>41</v>
      </c>
      <c r="C24" s="29" t="s">
        <v>11</v>
      </c>
      <c r="D24" s="29" t="s">
        <v>12</v>
      </c>
      <c r="E24" s="46" t="s">
        <v>61</v>
      </c>
      <c r="F24" s="47" t="s">
        <v>14</v>
      </c>
      <c r="G24" s="44">
        <v>10144358</v>
      </c>
      <c r="H24" s="44">
        <v>10148358</v>
      </c>
      <c r="I24" s="44">
        <v>10148358</v>
      </c>
      <c r="J24" s="45">
        <f t="shared" si="4"/>
        <v>30441074</v>
      </c>
      <c r="K24" s="81"/>
    </row>
    <row r="25" spans="1:13" ht="39" customHeight="1">
      <c r="A25" s="73" t="s">
        <v>43</v>
      </c>
      <c r="B25" s="61"/>
      <c r="C25" s="61"/>
      <c r="D25" s="61"/>
      <c r="E25" s="61"/>
      <c r="F25" s="61"/>
      <c r="G25" s="61"/>
      <c r="H25" s="61"/>
      <c r="I25" s="61"/>
      <c r="J25" s="61"/>
      <c r="K25" s="62"/>
    </row>
    <row r="26" spans="1:13" ht="18.75">
      <c r="A26" s="74" t="s">
        <v>37</v>
      </c>
      <c r="B26" s="19" t="s">
        <v>28</v>
      </c>
      <c r="C26" s="9"/>
      <c r="D26" s="9"/>
      <c r="E26" s="9"/>
      <c r="F26" s="9"/>
      <c r="G26" s="16">
        <f>G27+G28+G29+G31+G30</f>
        <v>8687360</v>
      </c>
      <c r="H26" s="16">
        <f t="shared" ref="H26:M26" si="5">H27+H28+H29+H31</f>
        <v>8687360</v>
      </c>
      <c r="I26" s="16">
        <f t="shared" si="5"/>
        <v>8687360</v>
      </c>
      <c r="J26" s="16">
        <f>J27+J28+J29+J31+J30</f>
        <v>26062080</v>
      </c>
      <c r="K26" s="16"/>
      <c r="L26" s="16">
        <f t="shared" si="5"/>
        <v>0</v>
      </c>
      <c r="M26" s="16">
        <f t="shared" si="5"/>
        <v>0</v>
      </c>
    </row>
    <row r="27" spans="1:13" ht="49.5" customHeight="1">
      <c r="A27" s="75"/>
      <c r="B27" s="7" t="s">
        <v>27</v>
      </c>
      <c r="C27" s="9" t="s">
        <v>16</v>
      </c>
      <c r="D27" s="9" t="s">
        <v>12</v>
      </c>
      <c r="E27" s="46" t="s">
        <v>53</v>
      </c>
      <c r="F27" s="48" t="s">
        <v>17</v>
      </c>
      <c r="G27" s="44">
        <v>5820519</v>
      </c>
      <c r="H27" s="44">
        <v>5820519</v>
      </c>
      <c r="I27" s="44">
        <v>5820519</v>
      </c>
      <c r="J27" s="45">
        <f t="shared" ref="J27:J29" si="6">G27+H27+I27</f>
        <v>17461557</v>
      </c>
      <c r="K27" s="8"/>
    </row>
    <row r="28" spans="1:13" ht="47.25" customHeight="1">
      <c r="A28" s="75"/>
      <c r="B28" s="7" t="s">
        <v>27</v>
      </c>
      <c r="C28" s="9" t="s">
        <v>16</v>
      </c>
      <c r="D28" s="9" t="s">
        <v>12</v>
      </c>
      <c r="E28" s="46" t="s">
        <v>53</v>
      </c>
      <c r="F28" s="48" t="s">
        <v>18</v>
      </c>
      <c r="G28" s="44">
        <v>93000</v>
      </c>
      <c r="H28" s="44">
        <v>93000</v>
      </c>
      <c r="I28" s="44">
        <v>93000</v>
      </c>
      <c r="J28" s="45">
        <f t="shared" si="6"/>
        <v>279000</v>
      </c>
      <c r="K28" s="8"/>
    </row>
    <row r="29" spans="1:13" ht="47.25" customHeight="1">
      <c r="A29" s="75"/>
      <c r="B29" s="7" t="s">
        <v>27</v>
      </c>
      <c r="C29" s="9" t="s">
        <v>16</v>
      </c>
      <c r="D29" s="9" t="s">
        <v>12</v>
      </c>
      <c r="E29" s="46" t="s">
        <v>53</v>
      </c>
      <c r="F29" s="48" t="s">
        <v>54</v>
      </c>
      <c r="G29" s="44">
        <v>1757401.17</v>
      </c>
      <c r="H29" s="44">
        <v>1757797</v>
      </c>
      <c r="I29" s="44">
        <v>1757797</v>
      </c>
      <c r="J29" s="45">
        <f t="shared" si="6"/>
        <v>5272995.17</v>
      </c>
      <c r="K29" s="8"/>
    </row>
    <row r="30" spans="1:13" ht="47.25" customHeight="1">
      <c r="A30" s="75"/>
      <c r="B30" s="7" t="s">
        <v>27</v>
      </c>
      <c r="C30" s="9" t="s">
        <v>16</v>
      </c>
      <c r="D30" s="9" t="s">
        <v>12</v>
      </c>
      <c r="E30" s="46" t="s">
        <v>53</v>
      </c>
      <c r="F30" s="48" t="s">
        <v>75</v>
      </c>
      <c r="G30" s="44">
        <v>395.83</v>
      </c>
      <c r="H30" s="44">
        <v>0</v>
      </c>
      <c r="I30" s="44">
        <v>0</v>
      </c>
      <c r="J30" s="45">
        <f>G30</f>
        <v>395.83</v>
      </c>
      <c r="K30" s="8"/>
    </row>
    <row r="31" spans="1:13" ht="47.25" customHeight="1">
      <c r="A31" s="75"/>
      <c r="B31" s="7" t="s">
        <v>27</v>
      </c>
      <c r="C31" s="9" t="s">
        <v>16</v>
      </c>
      <c r="D31" s="9" t="s">
        <v>12</v>
      </c>
      <c r="E31" s="46" t="s">
        <v>53</v>
      </c>
      <c r="F31" s="9" t="s">
        <v>14</v>
      </c>
      <c r="G31" s="16">
        <v>1016044</v>
      </c>
      <c r="H31" s="16">
        <f>G31</f>
        <v>1016044</v>
      </c>
      <c r="I31" s="16">
        <f>H31</f>
        <v>1016044</v>
      </c>
      <c r="J31" s="51">
        <f t="shared" si="0"/>
        <v>3048132</v>
      </c>
      <c r="K31" s="8"/>
    </row>
    <row r="32" spans="1:13" ht="38.25" customHeight="1">
      <c r="A32" s="74" t="s">
        <v>38</v>
      </c>
      <c r="B32" s="19" t="s">
        <v>28</v>
      </c>
      <c r="C32" s="9"/>
      <c r="D32" s="9"/>
      <c r="E32" s="9"/>
      <c r="F32" s="9"/>
      <c r="G32" s="16">
        <f>G33+G34+G35+G38+G36+G37</f>
        <v>21405308.940000001</v>
      </c>
      <c r="H32" s="16">
        <f t="shared" ref="H32:I32" si="7">H33+H34+H35+H38+H36</f>
        <v>19555868</v>
      </c>
      <c r="I32" s="16">
        <f t="shared" si="7"/>
        <v>19555868</v>
      </c>
      <c r="J32" s="16">
        <f>J33+J34+J35+J38+J36+J37</f>
        <v>60517044.939999998</v>
      </c>
      <c r="K32" s="12"/>
    </row>
    <row r="33" spans="1:11" ht="45">
      <c r="A33" s="75"/>
      <c r="B33" s="7" t="s">
        <v>27</v>
      </c>
      <c r="C33" s="9" t="s">
        <v>16</v>
      </c>
      <c r="D33" s="9" t="s">
        <v>12</v>
      </c>
      <c r="E33" s="46" t="s">
        <v>49</v>
      </c>
      <c r="F33" s="48" t="s">
        <v>14</v>
      </c>
      <c r="G33" s="44">
        <v>842006</v>
      </c>
      <c r="H33" s="44">
        <v>842006</v>
      </c>
      <c r="I33" s="44">
        <v>842006</v>
      </c>
      <c r="J33" s="45">
        <f t="shared" ref="J33" si="8">G33+H33+I33</f>
        <v>2526018</v>
      </c>
      <c r="K33" s="79" t="s">
        <v>56</v>
      </c>
    </row>
    <row r="34" spans="1:11" ht="28.5" customHeight="1">
      <c r="A34" s="75"/>
      <c r="B34" s="7" t="s">
        <v>32</v>
      </c>
      <c r="C34" s="9" t="s">
        <v>11</v>
      </c>
      <c r="D34" s="9" t="s">
        <v>12</v>
      </c>
      <c r="E34" s="46" t="s">
        <v>49</v>
      </c>
      <c r="F34" s="9" t="s">
        <v>13</v>
      </c>
      <c r="G34" s="44">
        <v>5820719.5199999996</v>
      </c>
      <c r="H34" s="44">
        <v>5007748</v>
      </c>
      <c r="I34" s="44">
        <v>5007748</v>
      </c>
      <c r="J34" s="45">
        <f t="shared" ref="J34:J37" si="9">G34+H34+I34</f>
        <v>15836215.52</v>
      </c>
      <c r="K34" s="80"/>
    </row>
    <row r="35" spans="1:11" ht="36" customHeight="1">
      <c r="A35" s="75"/>
      <c r="B35" s="7" t="s">
        <v>32</v>
      </c>
      <c r="C35" s="9" t="s">
        <v>11</v>
      </c>
      <c r="D35" s="9" t="s">
        <v>12</v>
      </c>
      <c r="E35" s="46" t="s">
        <v>49</v>
      </c>
      <c r="F35" s="9" t="s">
        <v>15</v>
      </c>
      <c r="G35" s="44">
        <v>170500</v>
      </c>
      <c r="H35" s="44">
        <v>71300</v>
      </c>
      <c r="I35" s="44">
        <v>71300</v>
      </c>
      <c r="J35" s="45">
        <f t="shared" si="9"/>
        <v>313100</v>
      </c>
      <c r="K35" s="80"/>
    </row>
    <row r="36" spans="1:11" ht="36" customHeight="1">
      <c r="A36" s="75"/>
      <c r="B36" s="7" t="s">
        <v>32</v>
      </c>
      <c r="C36" s="9" t="s">
        <v>11</v>
      </c>
      <c r="D36" s="9" t="s">
        <v>12</v>
      </c>
      <c r="E36" s="48" t="s">
        <v>49</v>
      </c>
      <c r="F36" s="48" t="s">
        <v>48</v>
      </c>
      <c r="G36" s="44">
        <v>1719210.41</v>
      </c>
      <c r="H36" s="44">
        <v>1512340</v>
      </c>
      <c r="I36" s="44">
        <v>1512340</v>
      </c>
      <c r="J36" s="45">
        <f t="shared" si="9"/>
        <v>4743890.41</v>
      </c>
      <c r="K36" s="80"/>
    </row>
    <row r="37" spans="1:11" ht="36" customHeight="1">
      <c r="A37" s="75"/>
      <c r="B37" s="7" t="s">
        <v>32</v>
      </c>
      <c r="C37" s="9" t="s">
        <v>11</v>
      </c>
      <c r="D37" s="9" t="s">
        <v>12</v>
      </c>
      <c r="E37" s="48" t="s">
        <v>49</v>
      </c>
      <c r="F37" s="48" t="s">
        <v>75</v>
      </c>
      <c r="G37" s="44">
        <v>14000</v>
      </c>
      <c r="H37" s="44">
        <v>0</v>
      </c>
      <c r="I37" s="44">
        <v>0</v>
      </c>
      <c r="J37" s="45">
        <f t="shared" si="9"/>
        <v>14000</v>
      </c>
      <c r="K37" s="80"/>
    </row>
    <row r="38" spans="1:11" ht="36" customHeight="1">
      <c r="A38" s="76"/>
      <c r="B38" s="7" t="s">
        <v>32</v>
      </c>
      <c r="C38" s="9" t="s">
        <v>11</v>
      </c>
      <c r="D38" s="9" t="s">
        <v>12</v>
      </c>
      <c r="E38" s="46" t="s">
        <v>49</v>
      </c>
      <c r="F38" s="48" t="s">
        <v>14</v>
      </c>
      <c r="G38" s="44">
        <v>12838873.01</v>
      </c>
      <c r="H38" s="44">
        <v>12122474</v>
      </c>
      <c r="I38" s="44">
        <v>12122474</v>
      </c>
      <c r="J38" s="45">
        <f>G38+H38+I38</f>
        <v>37083821.009999998</v>
      </c>
      <c r="K38" s="81"/>
    </row>
    <row r="39" spans="1:11" ht="41.25" customHeight="1">
      <c r="A39" s="53" t="s">
        <v>70</v>
      </c>
      <c r="B39" s="7" t="s">
        <v>32</v>
      </c>
      <c r="C39" s="9" t="s">
        <v>11</v>
      </c>
      <c r="D39" s="9" t="s">
        <v>12</v>
      </c>
      <c r="E39" s="46" t="s">
        <v>55</v>
      </c>
      <c r="F39" s="48" t="s">
        <v>51</v>
      </c>
      <c r="G39" s="44">
        <v>2840252.18</v>
      </c>
      <c r="H39" s="44">
        <v>0</v>
      </c>
      <c r="I39" s="44">
        <v>0</v>
      </c>
      <c r="J39" s="45">
        <f t="shared" ref="J39:J40" si="10">G39+H39+I39</f>
        <v>2840252.18</v>
      </c>
      <c r="K39" s="71" t="s">
        <v>76</v>
      </c>
    </row>
    <row r="40" spans="1:11" ht="78.75" customHeight="1">
      <c r="A40" s="53" t="s">
        <v>71</v>
      </c>
      <c r="B40" s="7" t="s">
        <v>32</v>
      </c>
      <c r="C40" s="9" t="s">
        <v>11</v>
      </c>
      <c r="D40" s="9" t="s">
        <v>12</v>
      </c>
      <c r="E40" s="46" t="s">
        <v>52</v>
      </c>
      <c r="F40" s="48" t="s">
        <v>51</v>
      </c>
      <c r="G40" s="44">
        <v>348618.43</v>
      </c>
      <c r="H40" s="44">
        <v>0</v>
      </c>
      <c r="I40" s="44">
        <v>0</v>
      </c>
      <c r="J40" s="45">
        <f t="shared" si="10"/>
        <v>348618.43</v>
      </c>
      <c r="K40" s="71"/>
    </row>
    <row r="41" spans="1:11" ht="93" customHeight="1">
      <c r="A41" s="53" t="s">
        <v>72</v>
      </c>
      <c r="B41" s="7" t="s">
        <v>32</v>
      </c>
      <c r="C41" s="9" t="s">
        <v>11</v>
      </c>
      <c r="D41" s="9" t="s">
        <v>12</v>
      </c>
      <c r="E41" s="46" t="s">
        <v>50</v>
      </c>
      <c r="F41" s="48" t="s">
        <v>51</v>
      </c>
      <c r="G41" s="44">
        <v>592409.43000000005</v>
      </c>
      <c r="H41" s="44">
        <v>0</v>
      </c>
      <c r="I41" s="44">
        <v>0</v>
      </c>
      <c r="J41" s="45">
        <f t="shared" ref="J41" si="11">G41+H41+I41</f>
        <v>592409.43000000005</v>
      </c>
      <c r="K41" s="72"/>
    </row>
    <row r="42" spans="1:11" ht="78.75" customHeight="1">
      <c r="A42" s="54" t="s">
        <v>73</v>
      </c>
      <c r="B42" s="7" t="s">
        <v>32</v>
      </c>
      <c r="C42" s="9" t="s">
        <v>11</v>
      </c>
      <c r="D42" s="9" t="s">
        <v>12</v>
      </c>
      <c r="E42" s="46" t="s">
        <v>69</v>
      </c>
      <c r="F42" s="48" t="s">
        <v>51</v>
      </c>
      <c r="G42" s="44">
        <v>2114964</v>
      </c>
      <c r="H42" s="44">
        <v>0</v>
      </c>
      <c r="I42" s="44">
        <v>0</v>
      </c>
      <c r="J42" s="45">
        <f t="shared" ref="J42" si="12">G42+H42+I42</f>
        <v>2114964</v>
      </c>
      <c r="K42" s="52" t="s">
        <v>74</v>
      </c>
    </row>
    <row r="43" spans="1:11" ht="30" customHeight="1">
      <c r="A43" s="41"/>
      <c r="B43" s="7"/>
      <c r="C43" s="9"/>
      <c r="D43" s="9"/>
      <c r="E43" s="46"/>
      <c r="F43" s="48"/>
      <c r="G43" s="44"/>
      <c r="H43" s="44"/>
      <c r="I43" s="44"/>
      <c r="J43" s="45"/>
      <c r="K43" s="42"/>
    </row>
    <row r="44" spans="1:11" ht="27" customHeight="1">
      <c r="A44" s="38" t="s">
        <v>39</v>
      </c>
      <c r="B44" s="39"/>
      <c r="C44" s="40"/>
      <c r="D44" s="40"/>
      <c r="E44" s="40"/>
      <c r="F44" s="40"/>
      <c r="G44" s="18">
        <f>G46+G47</f>
        <v>63784962.980000004</v>
      </c>
      <c r="H44" s="18">
        <f t="shared" ref="H44:J44" si="13">H46+H47</f>
        <v>56439278</v>
      </c>
      <c r="I44" s="18">
        <f t="shared" si="13"/>
        <v>56439278</v>
      </c>
      <c r="J44" s="18">
        <f t="shared" si="13"/>
        <v>176663518.98000002</v>
      </c>
      <c r="K44" s="37"/>
    </row>
    <row r="45" spans="1:11" ht="18.75" customHeight="1">
      <c r="A45" s="20" t="s">
        <v>10</v>
      </c>
      <c r="B45" s="21"/>
      <c r="C45" s="21"/>
      <c r="D45" s="21"/>
      <c r="E45" s="21"/>
      <c r="F45" s="21"/>
      <c r="G45" s="22"/>
      <c r="H45" s="22"/>
      <c r="I45" s="12"/>
      <c r="J45" s="26"/>
      <c r="K45" s="23"/>
    </row>
    <row r="46" spans="1:11" ht="43.5" customHeight="1">
      <c r="A46" s="24" t="s">
        <v>25</v>
      </c>
      <c r="B46" s="7" t="s">
        <v>27</v>
      </c>
      <c r="C46" s="9" t="s">
        <v>16</v>
      </c>
      <c r="D46" s="9" t="s">
        <v>12</v>
      </c>
      <c r="E46" s="27">
        <v>1410000</v>
      </c>
      <c r="F46" s="28" t="s">
        <v>31</v>
      </c>
      <c r="G46" s="55">
        <f>G15+G16+G17+G19+G21+G27+G28+G31+G33+G29+G30</f>
        <v>24878472</v>
      </c>
      <c r="H46" s="55">
        <f>H15+H16+H17+H19+H21+H27+H28+H31+H33+H29</f>
        <v>25274472</v>
      </c>
      <c r="I46" s="55">
        <f>I15+I16+I17+I19+I21+I27+I28+I31+I33+I29</f>
        <v>25274472</v>
      </c>
      <c r="J46" s="55">
        <f>J15+J16+J17+J19+J21+J27+J28+J31+J33+J29+J30</f>
        <v>75427416</v>
      </c>
      <c r="K46" s="25"/>
    </row>
    <row r="47" spans="1:11" ht="30.75" customHeight="1">
      <c r="A47" s="24" t="s">
        <v>26</v>
      </c>
      <c r="B47" s="7" t="s">
        <v>32</v>
      </c>
      <c r="C47" s="9" t="s">
        <v>11</v>
      </c>
      <c r="D47" s="9" t="s">
        <v>12</v>
      </c>
      <c r="E47" s="27">
        <v>1410000</v>
      </c>
      <c r="F47" s="28" t="s">
        <v>31</v>
      </c>
      <c r="G47" s="56">
        <f>G24+G34+G35+G38+G23+G22+G36+G39+G40+G41+G42+G37</f>
        <v>38906490.980000004</v>
      </c>
      <c r="H47" s="56">
        <f t="shared" ref="H47:I47" si="14">H24+H34+H35+H38+H23+H22+H36+H39+H40+H41+H42</f>
        <v>31164806</v>
      </c>
      <c r="I47" s="56">
        <f t="shared" si="14"/>
        <v>31164806</v>
      </c>
      <c r="J47" s="56">
        <f>J24+J34+J35+J38+J23+J22+J36+J39+J40+J41+J42+J37</f>
        <v>101236102.98000002</v>
      </c>
      <c r="K47" s="25"/>
    </row>
    <row r="48" spans="1:11" ht="46.15" customHeight="1">
      <c r="A48" s="13" t="s">
        <v>67</v>
      </c>
      <c r="B48" s="30"/>
      <c r="C48" s="31"/>
      <c r="D48" s="31"/>
      <c r="E48" s="32"/>
      <c r="F48" s="33"/>
      <c r="G48" s="34"/>
      <c r="H48" s="13" t="s">
        <v>68</v>
      </c>
      <c r="I48" s="34"/>
      <c r="J48" s="36"/>
      <c r="K48" s="35"/>
    </row>
    <row r="49" ht="33.75" customHeight="1"/>
  </sheetData>
  <mergeCells count="19">
    <mergeCell ref="K39:K41"/>
    <mergeCell ref="A18:K18"/>
    <mergeCell ref="A25:K25"/>
    <mergeCell ref="A26:A31"/>
    <mergeCell ref="A32:A38"/>
    <mergeCell ref="A20:A24"/>
    <mergeCell ref="K20:K24"/>
    <mergeCell ref="K33:K38"/>
    <mergeCell ref="A13:K13"/>
    <mergeCell ref="A14:K14"/>
    <mergeCell ref="I6:K6"/>
    <mergeCell ref="A10:A12"/>
    <mergeCell ref="B10:B12"/>
    <mergeCell ref="A9:K9"/>
    <mergeCell ref="C10:F11"/>
    <mergeCell ref="G10:J10"/>
    <mergeCell ref="G11:J11"/>
    <mergeCell ref="K10:K12"/>
    <mergeCell ref="I7:K8"/>
  </mergeCells>
  <phoneticPr fontId="4" type="noConversion"/>
  <pageMargins left="0.39370078740157483" right="0.39370078740157483" top="0.94488188976377963" bottom="0.29166666666666669" header="0.51181102362204722" footer="0.31496062992125984"/>
  <pageSetup paperSize="9" scale="70" orientation="landscape" r:id="rId1"/>
  <headerFooter differentFirst="1">
    <oddHeader>&amp;C&amp;P</oddHeader>
  </headerFooter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Хрулева Светлана Петровна</dc:creator>
  <cp:lastModifiedBy>Zaharova</cp:lastModifiedBy>
  <cp:lastPrinted>2016-11-30T08:37:36Z</cp:lastPrinted>
  <dcterms:created xsi:type="dcterms:W3CDTF">2013-07-09T08:19:22Z</dcterms:created>
  <dcterms:modified xsi:type="dcterms:W3CDTF">2016-12-05T07:16:53Z</dcterms:modified>
</cp:coreProperties>
</file>