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30" windowWidth="19110" windowHeight="12255" tabRatio="867" firstSheet="13" activeTab="1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9.ПП1.Дороги.1.Пок." sheetId="2" state="hidden" r:id="rId8"/>
    <sheet name="ПР3. 10.ПП1.Дороги.2.Мер." sheetId="4" state="hidden" r:id="rId9"/>
    <sheet name="12.ПП2.БДД.1.Пок." sheetId="15" state="hidden" r:id="rId10"/>
    <sheet name="15.ПП3.Трансп.1.Пок." sheetId="6" state="hidden" r:id="rId11"/>
    <sheet name="ПР6. 16.ПП3.Трансп.2.Мер." sheetId="5" state="hidden" r:id="rId12"/>
    <sheet name="18.ПП4.Благ.1.Пок." sheetId="8" state="hidden" r:id="rId13"/>
    <sheet name="ПР4. 19.ПП4.Благ.2.Мер." sheetId="7" r:id="rId14"/>
    <sheet name="Поквартальная разбивка" sheetId="21" state="hidden" r:id="rId15"/>
  </sheets>
  <externalReferences>
    <externalReference r:id="rId16"/>
    <externalReference r:id="rId17"/>
  </externalReferences>
  <definedNames>
    <definedName name="_xlnm.Print_Area" localSheetId="2">'03.П1.Показатели'!$A$1:$J$27</definedName>
    <definedName name="_xlnm.Print_Area" localSheetId="6">'06. Пр.1 Распределение. Отч.7'!$A$1:$K$189</definedName>
    <definedName name="_xlnm.Print_Area" localSheetId="5">Отчет.Прил.6!$A$1:$M$27</definedName>
    <definedName name="_xlnm.Print_Area" localSheetId="1">Отчет.Прил.9!$A$1:$R$27</definedName>
    <definedName name="_xlnm.Print_Area" localSheetId="14">'Поквартальная разбивка'!$A$1:$L$57</definedName>
    <definedName name="_xlnm.Print_Area" localSheetId="4">'ПР1. 05.СТРОИТЕЛЬСТВО'!$A$1:$J$65</definedName>
    <definedName name="_xlnm.Print_Area" localSheetId="8">'ПР3. 10.ПП1.Дороги.2.Мер.'!$A$1:$L$26</definedName>
    <definedName name="_xlnm.Print_Area" localSheetId="13">'ПР4. 19.ПП4.Благ.2.Мер.'!$A$1:$K$22</definedName>
    <definedName name="_xlnm.Print_Area" localSheetId="11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N136" i="11"/>
  <c r="M136"/>
  <c r="D138"/>
  <c r="E138"/>
  <c r="F138"/>
  <c r="F136" s="1"/>
  <c r="G138"/>
  <c r="H138"/>
  <c r="O138" s="1"/>
  <c r="O136" s="1"/>
  <c r="I138"/>
  <c r="R138" s="1"/>
  <c r="R136" s="1"/>
  <c r="C138"/>
  <c r="B136"/>
  <c r="D135"/>
  <c r="E135"/>
  <c r="F135"/>
  <c r="F133" s="1"/>
  <c r="G135"/>
  <c r="H135"/>
  <c r="O135" s="1"/>
  <c r="O133" s="1"/>
  <c r="I135"/>
  <c r="R135" s="1"/>
  <c r="R133" s="1"/>
  <c r="J135"/>
  <c r="S135" s="1"/>
  <c r="S133" s="1"/>
  <c r="C135"/>
  <c r="B133"/>
  <c r="N127"/>
  <c r="P127"/>
  <c r="Q127"/>
  <c r="M127"/>
  <c r="C130"/>
  <c r="D130"/>
  <c r="E130"/>
  <c r="F130"/>
  <c r="G130"/>
  <c r="H130"/>
  <c r="I130"/>
  <c r="R130" s="1"/>
  <c r="J130"/>
  <c r="S130" s="1"/>
  <c r="C131"/>
  <c r="D131"/>
  <c r="E131"/>
  <c r="F131"/>
  <c r="G131"/>
  <c r="H131"/>
  <c r="O131" s="1"/>
  <c r="I131"/>
  <c r="R131" s="1"/>
  <c r="J131"/>
  <c r="S131" s="1"/>
  <c r="C132"/>
  <c r="D132"/>
  <c r="E132"/>
  <c r="F132"/>
  <c r="G132"/>
  <c r="H132"/>
  <c r="O132" s="1"/>
  <c r="I132"/>
  <c r="R132" s="1"/>
  <c r="J132"/>
  <c r="S132" s="1"/>
  <c r="D129"/>
  <c r="E129"/>
  <c r="F129"/>
  <c r="F127" s="1"/>
  <c r="G129"/>
  <c r="I129"/>
  <c r="R129" s="1"/>
  <c r="J129"/>
  <c r="S129" s="1"/>
  <c r="C129"/>
  <c r="B127"/>
  <c r="N124"/>
  <c r="M124"/>
  <c r="D126"/>
  <c r="E126"/>
  <c r="F126"/>
  <c r="F124" s="1"/>
  <c r="G126"/>
  <c r="H126"/>
  <c r="H124" s="1"/>
  <c r="I126"/>
  <c r="R126" s="1"/>
  <c r="R124" s="1"/>
  <c r="J126"/>
  <c r="S126" s="1"/>
  <c r="S124" s="1"/>
  <c r="C126"/>
  <c r="K131"/>
  <c r="K132"/>
  <c r="K130"/>
  <c r="H129"/>
  <c r="O129" s="1"/>
  <c r="B124"/>
  <c r="Q136"/>
  <c r="P136"/>
  <c r="N133"/>
  <c r="M133"/>
  <c r="Q133"/>
  <c r="P133"/>
  <c r="Q124"/>
  <c r="P124"/>
  <c r="S122"/>
  <c r="R122"/>
  <c r="O122"/>
  <c r="N122"/>
  <c r="N120" s="1"/>
  <c r="M122"/>
  <c r="M120" s="1"/>
  <c r="O120"/>
  <c r="D120"/>
  <c r="E120" s="1"/>
  <c r="N52"/>
  <c r="M52"/>
  <c r="L55"/>
  <c r="N75"/>
  <c r="P75"/>
  <c r="P55" s="1"/>
  <c r="Q75"/>
  <c r="Q55" s="1"/>
  <c r="M75"/>
  <c r="C78"/>
  <c r="D78"/>
  <c r="E78"/>
  <c r="F78"/>
  <c r="G78"/>
  <c r="H78"/>
  <c r="O78" s="1"/>
  <c r="I78"/>
  <c r="R78" s="1"/>
  <c r="J78"/>
  <c r="S78" s="1"/>
  <c r="K78"/>
  <c r="D77"/>
  <c r="E77"/>
  <c r="F77"/>
  <c r="F75" s="1"/>
  <c r="G77"/>
  <c r="H77"/>
  <c r="H75" s="1"/>
  <c r="I77"/>
  <c r="I75" s="1"/>
  <c r="J77"/>
  <c r="J75" s="1"/>
  <c r="K77"/>
  <c r="K75" s="1"/>
  <c r="C77"/>
  <c r="B75"/>
  <c r="S77"/>
  <c r="S75" s="1"/>
  <c r="S55" s="1"/>
  <c r="I123"/>
  <c r="K135"/>
  <c r="K133" s="1"/>
  <c r="K126"/>
  <c r="K124" s="1"/>
  <c r="I136" l="1"/>
  <c r="I127"/>
  <c r="I124"/>
  <c r="R127"/>
  <c r="O130"/>
  <c r="J127"/>
  <c r="H127"/>
  <c r="P122"/>
  <c r="P120" s="1"/>
  <c r="S127"/>
  <c r="O126"/>
  <c r="O124" s="1"/>
  <c r="J124"/>
  <c r="J133"/>
  <c r="H136"/>
  <c r="I133"/>
  <c r="Q122"/>
  <c r="Q120" s="1"/>
  <c r="H133"/>
  <c r="R120"/>
  <c r="K129"/>
  <c r="K127" s="1"/>
  <c r="S120"/>
  <c r="O77"/>
  <c r="O75" s="1"/>
  <c r="R77"/>
  <c r="R75" s="1"/>
  <c r="O55" l="1"/>
  <c r="R55"/>
  <c r="J138"/>
  <c r="H123"/>
  <c r="H120"/>
  <c r="O127"/>
  <c r="I120"/>
  <c r="Q14"/>
  <c r="P14"/>
  <c r="O14"/>
  <c r="S81"/>
  <c r="S79" s="1"/>
  <c r="R81"/>
  <c r="R79" s="1"/>
  <c r="O81"/>
  <c r="O79" s="1"/>
  <c r="O56"/>
  <c r="S54"/>
  <c r="S52" s="1"/>
  <c r="R54"/>
  <c r="S11"/>
  <c r="R11"/>
  <c r="R14"/>
  <c r="S14"/>
  <c r="S13"/>
  <c r="R13"/>
  <c r="O13"/>
  <c r="O11"/>
  <c r="M13"/>
  <c r="M11" s="1"/>
  <c r="N7"/>
  <c r="M7"/>
  <c r="N9"/>
  <c r="M9"/>
  <c r="N119"/>
  <c r="M119"/>
  <c r="N116"/>
  <c r="M116"/>
  <c r="N110"/>
  <c r="M110"/>
  <c r="N107"/>
  <c r="M107"/>
  <c r="N106"/>
  <c r="M106"/>
  <c r="N104"/>
  <c r="M104"/>
  <c r="N103"/>
  <c r="M103"/>
  <c r="N102"/>
  <c r="M102"/>
  <c r="N100"/>
  <c r="M100"/>
  <c r="N97"/>
  <c r="N95" s="1"/>
  <c r="M97"/>
  <c r="M95" s="1"/>
  <c r="N91"/>
  <c r="M91"/>
  <c r="N85"/>
  <c r="M85"/>
  <c r="N81"/>
  <c r="N79" s="1"/>
  <c r="M81"/>
  <c r="M79" s="1"/>
  <c r="N68"/>
  <c r="M68"/>
  <c r="N65"/>
  <c r="M65"/>
  <c r="N62"/>
  <c r="M62"/>
  <c r="N59"/>
  <c r="M59"/>
  <c r="N51"/>
  <c r="M51"/>
  <c r="N48"/>
  <c r="M48"/>
  <c r="N13"/>
  <c r="N11" s="1"/>
  <c r="N21"/>
  <c r="N39"/>
  <c r="N42"/>
  <c r="M42"/>
  <c r="M39"/>
  <c r="M21"/>
  <c r="M18"/>
  <c r="N18"/>
  <c r="N16"/>
  <c r="M16"/>
  <c r="R52" l="1"/>
  <c r="K138"/>
  <c r="K136" s="1"/>
  <c r="S138"/>
  <c r="S136" s="1"/>
  <c r="J136"/>
  <c r="J123"/>
  <c r="F12" i="18"/>
  <c r="K120" i="11" l="1"/>
  <c r="K123"/>
  <c r="J120"/>
  <c r="D116"/>
  <c r="E116"/>
  <c r="F116"/>
  <c r="G116"/>
  <c r="H116"/>
  <c r="O116" s="1"/>
  <c r="I116"/>
  <c r="R116" s="1"/>
  <c r="J116"/>
  <c r="S116" s="1"/>
  <c r="G19" i="7"/>
  <c r="D74" i="11"/>
  <c r="E74"/>
  <c r="F74"/>
  <c r="F72" s="1"/>
  <c r="G74"/>
  <c r="H74"/>
  <c r="O74" s="1"/>
  <c r="I74"/>
  <c r="J74"/>
  <c r="K74"/>
  <c r="K72" s="1"/>
  <c r="C74"/>
  <c r="B72"/>
  <c r="Q72"/>
  <c r="P72"/>
  <c r="O72"/>
  <c r="N72"/>
  <c r="M72"/>
  <c r="D48"/>
  <c r="E48"/>
  <c r="F48"/>
  <c r="F46" s="1"/>
  <c r="G48"/>
  <c r="H48"/>
  <c r="I48"/>
  <c r="J48"/>
  <c r="K48"/>
  <c r="K46" s="1"/>
  <c r="C48"/>
  <c r="B46"/>
  <c r="Q46"/>
  <c r="N46"/>
  <c r="M46"/>
  <c r="D42"/>
  <c r="E42"/>
  <c r="F42"/>
  <c r="G42"/>
  <c r="H42"/>
  <c r="O42" s="1"/>
  <c r="I42"/>
  <c r="J42"/>
  <c r="K42"/>
  <c r="K40" s="1"/>
  <c r="C42"/>
  <c r="B40"/>
  <c r="N40"/>
  <c r="M40"/>
  <c r="F40"/>
  <c r="K20" i="4"/>
  <c r="K18"/>
  <c r="I88" i="11"/>
  <c r="J88"/>
  <c r="K88"/>
  <c r="K86" s="1"/>
  <c r="I85"/>
  <c r="R85" s="1"/>
  <c r="J85"/>
  <c r="S85" s="1"/>
  <c r="K85"/>
  <c r="H85"/>
  <c r="O85" s="1"/>
  <c r="D88"/>
  <c r="E88"/>
  <c r="F88"/>
  <c r="F86" s="1"/>
  <c r="G88"/>
  <c r="H88"/>
  <c r="C88"/>
  <c r="B86"/>
  <c r="Q86"/>
  <c r="N86"/>
  <c r="M86"/>
  <c r="K10" i="5"/>
  <c r="D71" i="11"/>
  <c r="E71"/>
  <c r="F71"/>
  <c r="F69" s="1"/>
  <c r="G71"/>
  <c r="H71"/>
  <c r="O71" s="1"/>
  <c r="I71"/>
  <c r="J71"/>
  <c r="K71"/>
  <c r="K69" s="1"/>
  <c r="C71"/>
  <c r="B69"/>
  <c r="Q69"/>
  <c r="P69"/>
  <c r="N69"/>
  <c r="M69"/>
  <c r="H18"/>
  <c r="I18"/>
  <c r="J18"/>
  <c r="D18"/>
  <c r="E18"/>
  <c r="F18"/>
  <c r="F16" s="1"/>
  <c r="G18"/>
  <c r="C18"/>
  <c r="B16"/>
  <c r="Q16"/>
  <c r="I24" i="4"/>
  <c r="I22" s="1"/>
  <c r="J24"/>
  <c r="J22" s="1"/>
  <c r="H24"/>
  <c r="K9"/>
  <c r="K18" i="11" s="1"/>
  <c r="K16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H20" i="7"/>
  <c r="I20"/>
  <c r="G20"/>
  <c r="O98" i="11" s="1"/>
  <c r="O10" s="1"/>
  <c r="I25" i="4"/>
  <c r="J25"/>
  <c r="O40" i="11" l="1"/>
  <c r="H86"/>
  <c r="O88"/>
  <c r="P98"/>
  <c r="R98"/>
  <c r="R10" s="1"/>
  <c r="S98"/>
  <c r="S10" s="1"/>
  <c r="Q98"/>
  <c r="G17" i="7"/>
  <c r="O95" i="11" s="1"/>
  <c r="O97"/>
  <c r="O69"/>
  <c r="H69"/>
  <c r="I69"/>
  <c r="R71"/>
  <c r="J69"/>
  <c r="S71"/>
  <c r="I86"/>
  <c r="R88"/>
  <c r="J40"/>
  <c r="S42"/>
  <c r="I46"/>
  <c r="R48"/>
  <c r="I72"/>
  <c r="R74"/>
  <c r="J16"/>
  <c r="S18"/>
  <c r="I40"/>
  <c r="R42"/>
  <c r="I16"/>
  <c r="R18"/>
  <c r="J86"/>
  <c r="S88"/>
  <c r="J46"/>
  <c r="S48"/>
  <c r="J72"/>
  <c r="S74"/>
  <c r="H16"/>
  <c r="O18"/>
  <c r="H46"/>
  <c r="O48"/>
  <c r="P86"/>
  <c r="H72"/>
  <c r="H40"/>
  <c r="F43" i="13"/>
  <c r="G43" s="1"/>
  <c r="F29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S86" i="11" l="1"/>
  <c r="S16"/>
  <c r="S40"/>
  <c r="O86"/>
  <c r="S46"/>
  <c r="R16"/>
  <c r="R40"/>
  <c r="R46"/>
  <c r="R86"/>
  <c r="P10"/>
  <c r="Q10"/>
  <c r="S72"/>
  <c r="R72"/>
  <c r="S69"/>
  <c r="R69"/>
  <c r="P46"/>
  <c r="O46"/>
  <c r="O16"/>
  <c r="P16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13" i="11"/>
  <c r="E113"/>
  <c r="F113"/>
  <c r="F111" s="1"/>
  <c r="G113"/>
  <c r="H113"/>
  <c r="I113"/>
  <c r="J113"/>
  <c r="C113"/>
  <c r="B111"/>
  <c r="Q111"/>
  <c r="P111"/>
  <c r="N111"/>
  <c r="M111"/>
  <c r="D94"/>
  <c r="E94"/>
  <c r="F94"/>
  <c r="F92" s="1"/>
  <c r="G94"/>
  <c r="H94"/>
  <c r="O94" s="1"/>
  <c r="I94"/>
  <c r="J94"/>
  <c r="K94"/>
  <c r="K92" s="1"/>
  <c r="C94"/>
  <c r="B92"/>
  <c r="Q92"/>
  <c r="P92"/>
  <c r="O92"/>
  <c r="N92"/>
  <c r="M92"/>
  <c r="D65"/>
  <c r="E65"/>
  <c r="F65"/>
  <c r="F63" s="1"/>
  <c r="G65"/>
  <c r="H65"/>
  <c r="O65" s="1"/>
  <c r="I65"/>
  <c r="R65" s="1"/>
  <c r="J65"/>
  <c r="S65" s="1"/>
  <c r="K65"/>
  <c r="C65"/>
  <c r="B63"/>
  <c r="D62"/>
  <c r="E62"/>
  <c r="F62"/>
  <c r="G62"/>
  <c r="H62"/>
  <c r="O62" s="1"/>
  <c r="I62"/>
  <c r="R62" s="1"/>
  <c r="J62"/>
  <c r="S62" s="1"/>
  <c r="K62"/>
  <c r="C62"/>
  <c r="B60"/>
  <c r="D59"/>
  <c r="E59"/>
  <c r="F59"/>
  <c r="G59"/>
  <c r="H59"/>
  <c r="O59" s="1"/>
  <c r="I59"/>
  <c r="R59" s="1"/>
  <c r="J59"/>
  <c r="S59" s="1"/>
  <c r="K59"/>
  <c r="C59"/>
  <c r="B57"/>
  <c r="D51"/>
  <c r="E51"/>
  <c r="F51"/>
  <c r="F49" s="1"/>
  <c r="G51"/>
  <c r="H51"/>
  <c r="O51" s="1"/>
  <c r="I51"/>
  <c r="R51" s="1"/>
  <c r="J51"/>
  <c r="S51" s="1"/>
  <c r="C51"/>
  <c r="B49"/>
  <c r="D45"/>
  <c r="E45"/>
  <c r="F45"/>
  <c r="F43" s="1"/>
  <c r="G45"/>
  <c r="H45"/>
  <c r="O45" s="1"/>
  <c r="I45"/>
  <c r="R45" s="1"/>
  <c r="J45"/>
  <c r="S45" s="1"/>
  <c r="C45"/>
  <c r="B43"/>
  <c r="D39"/>
  <c r="E39"/>
  <c r="F39"/>
  <c r="G39"/>
  <c r="H39"/>
  <c r="O39" s="1"/>
  <c r="I39"/>
  <c r="R39" s="1"/>
  <c r="J39"/>
  <c r="S39" s="1"/>
  <c r="C39"/>
  <c r="B37"/>
  <c r="D36"/>
  <c r="E36"/>
  <c r="F36"/>
  <c r="G36"/>
  <c r="H36"/>
  <c r="O36" s="1"/>
  <c r="I36"/>
  <c r="R36" s="1"/>
  <c r="J36"/>
  <c r="S36" s="1"/>
  <c r="C36"/>
  <c r="B34"/>
  <c r="D33"/>
  <c r="E33"/>
  <c r="F33"/>
  <c r="G33"/>
  <c r="H33"/>
  <c r="O33" s="1"/>
  <c r="I33"/>
  <c r="R33" s="1"/>
  <c r="J33"/>
  <c r="S33" s="1"/>
  <c r="K33"/>
  <c r="C33"/>
  <c r="B31"/>
  <c r="D30"/>
  <c r="E30"/>
  <c r="F30"/>
  <c r="F28" s="1"/>
  <c r="G30"/>
  <c r="H30"/>
  <c r="I30"/>
  <c r="J30"/>
  <c r="C30"/>
  <c r="B28"/>
  <c r="D27"/>
  <c r="E27"/>
  <c r="F27"/>
  <c r="F25" s="1"/>
  <c r="G27"/>
  <c r="H27"/>
  <c r="I27"/>
  <c r="J27"/>
  <c r="K27"/>
  <c r="C27"/>
  <c r="B25"/>
  <c r="D24"/>
  <c r="E24"/>
  <c r="F24"/>
  <c r="G24"/>
  <c r="H24"/>
  <c r="O24" s="1"/>
  <c r="I24"/>
  <c r="R24" s="1"/>
  <c r="J24"/>
  <c r="S24" s="1"/>
  <c r="C24"/>
  <c r="B22"/>
  <c r="J14" i="7"/>
  <c r="J20" s="1"/>
  <c r="I15" i="5"/>
  <c r="H15"/>
  <c r="K12"/>
  <c r="K15" i="4"/>
  <c r="K13"/>
  <c r="K12"/>
  <c r="Q25" i="11"/>
  <c r="P25"/>
  <c r="N25"/>
  <c r="M25"/>
  <c r="K14" i="4"/>
  <c r="K30" i="11" s="1"/>
  <c r="K19" i="4"/>
  <c r="K45" i="11" s="1"/>
  <c r="Q28"/>
  <c r="P28"/>
  <c r="N28"/>
  <c r="M28"/>
  <c r="G12" i="10"/>
  <c r="H12"/>
  <c r="I12"/>
  <c r="J12"/>
  <c r="G13"/>
  <c r="H13"/>
  <c r="I13"/>
  <c r="J13"/>
  <c r="F13"/>
  <c r="F12"/>
  <c r="D8" i="12"/>
  <c r="H111" i="11" l="1"/>
  <c r="O113"/>
  <c r="K113"/>
  <c r="K111" s="1"/>
  <c r="I92"/>
  <c r="R94"/>
  <c r="J25"/>
  <c r="S27"/>
  <c r="J92"/>
  <c r="S94"/>
  <c r="I25"/>
  <c r="R27"/>
  <c r="J28"/>
  <c r="S30"/>
  <c r="J111"/>
  <c r="S113"/>
  <c r="I28"/>
  <c r="R30"/>
  <c r="I111"/>
  <c r="R113"/>
  <c r="H28"/>
  <c r="O30"/>
  <c r="H25"/>
  <c r="O27"/>
  <c r="K24"/>
  <c r="H55" i="13"/>
  <c r="H57"/>
  <c r="H61" s="1"/>
  <c r="G55"/>
  <c r="G57"/>
  <c r="G61" s="1"/>
  <c r="E55"/>
  <c r="F55" s="1"/>
  <c r="F51"/>
  <c r="E57"/>
  <c r="H92" i="11"/>
  <c r="K25"/>
  <c r="K28"/>
  <c r="H11" i="7"/>
  <c r="I10" i="5"/>
  <c r="E8" i="6"/>
  <c r="R56" i="11"/>
  <c r="O28" l="1"/>
  <c r="R28"/>
  <c r="S28"/>
  <c r="S92"/>
  <c r="R92"/>
  <c r="O25"/>
  <c r="R25"/>
  <c r="S25"/>
  <c r="R111"/>
  <c r="S111"/>
  <c r="I11" i="7"/>
  <c r="H19"/>
  <c r="R97" i="11" s="1"/>
  <c r="R95" s="1"/>
  <c r="O111"/>
  <c r="H17" i="7"/>
  <c r="J56" i="11"/>
  <c r="I56"/>
  <c r="H56"/>
  <c r="F57" i="13"/>
  <c r="E61"/>
  <c r="F61" s="1"/>
  <c r="J10" i="5"/>
  <c r="I9" i="7"/>
  <c r="I19" s="1"/>
  <c r="S97" i="11" s="1"/>
  <c r="S95" s="1"/>
  <c r="I17" i="7" l="1"/>
  <c r="I99" i="11"/>
  <c r="J15" i="5"/>
  <c r="J99" i="11" l="1"/>
  <c r="I8" i="2"/>
  <c r="L24" i="18"/>
  <c r="K24"/>
  <c r="I24"/>
  <c r="F24"/>
  <c r="G24" s="1"/>
  <c r="E24"/>
  <c r="L20"/>
  <c r="K20"/>
  <c r="I20"/>
  <c r="F20"/>
  <c r="G20" s="1"/>
  <c r="E20"/>
  <c r="L17"/>
  <c r="K17"/>
  <c r="L16"/>
  <c r="L9"/>
  <c r="K9"/>
  <c r="I9"/>
  <c r="F9"/>
  <c r="G9" s="1"/>
  <c r="E9"/>
  <c r="Q114" i="11"/>
  <c r="Q108"/>
  <c r="Q104"/>
  <c r="Q100"/>
  <c r="Q83"/>
  <c r="Q63"/>
  <c r="Q60"/>
  <c r="Q57"/>
  <c r="Q66"/>
  <c r="Q22"/>
  <c r="S34"/>
  <c r="R34"/>
  <c r="Q34"/>
  <c r="O34"/>
  <c r="Q19"/>
  <c r="Q31"/>
  <c r="S22"/>
  <c r="R22"/>
  <c r="P22"/>
  <c r="O22"/>
  <c r="N22"/>
  <c r="Q49"/>
  <c r="Q43"/>
  <c r="P49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N34" i="11"/>
  <c r="M34"/>
  <c r="M22"/>
  <c r="N117"/>
  <c r="M117"/>
  <c r="N108"/>
  <c r="M108"/>
  <c r="N43"/>
  <c r="M43"/>
  <c r="N37"/>
  <c r="M37"/>
  <c r="N31"/>
  <c r="M31"/>
  <c r="Q54" l="1"/>
  <c r="Q52" s="1"/>
  <c r="Q11"/>
  <c r="Q13" s="1"/>
  <c r="P60"/>
  <c r="O60"/>
  <c r="N60"/>
  <c r="M60"/>
  <c r="P57"/>
  <c r="O57"/>
  <c r="N57"/>
  <c r="M57"/>
  <c r="M66"/>
  <c r="N66"/>
  <c r="P31"/>
  <c r="O31"/>
  <c r="O43"/>
  <c r="F60"/>
  <c r="H60"/>
  <c r="I60"/>
  <c r="J60"/>
  <c r="F34"/>
  <c r="J34"/>
  <c r="F22"/>
  <c r="H22"/>
  <c r="I22"/>
  <c r="J22"/>
  <c r="K60"/>
  <c r="K21" i="4"/>
  <c r="K51" i="11" l="1"/>
  <c r="S31"/>
  <c r="R57"/>
  <c r="S57"/>
  <c r="S60"/>
  <c r="R31"/>
  <c r="R60"/>
  <c r="I34"/>
  <c r="H34"/>
  <c r="D68"/>
  <c r="E68"/>
  <c r="F68"/>
  <c r="F66" s="1"/>
  <c r="G68"/>
  <c r="H68"/>
  <c r="O68" s="1"/>
  <c r="I68"/>
  <c r="J68"/>
  <c r="C68"/>
  <c r="B66"/>
  <c r="P66"/>
  <c r="F57"/>
  <c r="I57"/>
  <c r="J57"/>
  <c r="F31"/>
  <c r="I31"/>
  <c r="J31"/>
  <c r="K57"/>
  <c r="I51" i="21"/>
  <c r="I41"/>
  <c r="J41"/>
  <c r="K41"/>
  <c r="H41"/>
  <c r="K10"/>
  <c r="I55"/>
  <c r="K55"/>
  <c r="H55"/>
  <c r="O66" i="11" l="1"/>
  <c r="I66"/>
  <c r="R68"/>
  <c r="R66" s="1"/>
  <c r="J66"/>
  <c r="S68"/>
  <c r="P34"/>
  <c r="H57"/>
  <c r="H66"/>
  <c r="H31"/>
  <c r="K22"/>
  <c r="K68"/>
  <c r="K66" s="1"/>
  <c r="K31"/>
  <c r="I45" i="21"/>
  <c r="J45"/>
  <c r="H45"/>
  <c r="S66" i="11" l="1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L49" i="21" l="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E119" i="11" l="1"/>
  <c r="B114"/>
  <c r="E110"/>
  <c r="B108"/>
  <c r="E106"/>
  <c r="E107"/>
  <c r="E103"/>
  <c r="E102"/>
  <c r="G91"/>
  <c r="D91"/>
  <c r="E91"/>
  <c r="F91"/>
  <c r="H91"/>
  <c r="O91" s="1"/>
  <c r="I91"/>
  <c r="R91" s="1"/>
  <c r="J91"/>
  <c r="S91" s="1"/>
  <c r="C91"/>
  <c r="F89"/>
  <c r="B89"/>
  <c r="F85"/>
  <c r="D85"/>
  <c r="E85"/>
  <c r="G85"/>
  <c r="C85"/>
  <c r="B83"/>
  <c r="F37"/>
  <c r="H21"/>
  <c r="I21"/>
  <c r="R21" s="1"/>
  <c r="J21"/>
  <c r="S21" s="1"/>
  <c r="D21"/>
  <c r="E21"/>
  <c r="F21"/>
  <c r="G21"/>
  <c r="C21"/>
  <c r="F19"/>
  <c r="B19"/>
  <c r="K10" i="4"/>
  <c r="K17"/>
  <c r="K16"/>
  <c r="H8" i="10"/>
  <c r="I8" s="1"/>
  <c r="F17"/>
  <c r="D95" i="11"/>
  <c r="E95" s="1"/>
  <c r="D79"/>
  <c r="E79" s="1"/>
  <c r="D52"/>
  <c r="E52" s="1"/>
  <c r="O21" l="1"/>
  <c r="K39"/>
  <c r="K24" i="4"/>
  <c r="K25"/>
  <c r="K36" i="11"/>
  <c r="K34" s="1"/>
  <c r="S56"/>
  <c r="K21"/>
  <c r="K22" i="4" l="1"/>
  <c r="K56" i="11"/>
  <c r="Q117"/>
  <c r="Q97" s="1"/>
  <c r="Q95" s="1"/>
  <c r="Q89" l="1"/>
  <c r="Q81" s="1"/>
  <c r="Q79" s="1"/>
  <c r="N19" i="17"/>
  <c r="D19"/>
  <c r="B8"/>
  <c r="O8" l="1"/>
  <c r="P8" s="1"/>
  <c r="P19" s="1"/>
  <c r="O19" l="1"/>
  <c r="Q7" i="11"/>
  <c r="Q9" s="1"/>
  <c r="P117"/>
  <c r="M114"/>
  <c r="N114"/>
  <c r="P114"/>
  <c r="O114"/>
  <c r="P89"/>
  <c r="O89"/>
  <c r="N89"/>
  <c r="M89"/>
  <c r="O83"/>
  <c r="N83"/>
  <c r="M83"/>
  <c r="P83"/>
  <c r="N63"/>
  <c r="O63"/>
  <c r="M63"/>
  <c r="N19"/>
  <c r="O19"/>
  <c r="M19"/>
  <c r="P19"/>
  <c r="O37"/>
  <c r="N49"/>
  <c r="O49"/>
  <c r="M49"/>
  <c r="P81" l="1"/>
  <c r="P79" s="1"/>
  <c r="P43"/>
  <c r="P11" s="1"/>
  <c r="P13" s="1"/>
  <c r="P63"/>
  <c r="P54" s="1"/>
  <c r="P52" s="1"/>
  <c r="P108"/>
  <c r="P104"/>
  <c r="D119"/>
  <c r="F119"/>
  <c r="F117" s="1"/>
  <c r="G119"/>
  <c r="H119"/>
  <c r="O119" s="1"/>
  <c r="I119"/>
  <c r="R119" s="1"/>
  <c r="J119"/>
  <c r="S119" s="1"/>
  <c r="C119"/>
  <c r="F114"/>
  <c r="H114"/>
  <c r="C116"/>
  <c r="D110"/>
  <c r="F110"/>
  <c r="F108" s="1"/>
  <c r="G110"/>
  <c r="H110"/>
  <c r="O110" s="1"/>
  <c r="I110"/>
  <c r="R110" s="1"/>
  <c r="J110"/>
  <c r="S110" s="1"/>
  <c r="C110"/>
  <c r="C107"/>
  <c r="D107"/>
  <c r="F107"/>
  <c r="G107"/>
  <c r="D106"/>
  <c r="F106"/>
  <c r="F104" s="1"/>
  <c r="G106"/>
  <c r="H106"/>
  <c r="O106" s="1"/>
  <c r="I106"/>
  <c r="R106" s="1"/>
  <c r="J106"/>
  <c r="S106" s="1"/>
  <c r="C106"/>
  <c r="D103"/>
  <c r="F103"/>
  <c r="G103"/>
  <c r="H103"/>
  <c r="O103" s="1"/>
  <c r="P103" s="1"/>
  <c r="I103"/>
  <c r="R103" s="1"/>
  <c r="J103"/>
  <c r="S103" s="1"/>
  <c r="C103"/>
  <c r="D102"/>
  <c r="F102"/>
  <c r="F100" s="1"/>
  <c r="G102"/>
  <c r="H102"/>
  <c r="O102" s="1"/>
  <c r="I102"/>
  <c r="R102" s="1"/>
  <c r="J102"/>
  <c r="S102" s="1"/>
  <c r="C102"/>
  <c r="H89"/>
  <c r="F83"/>
  <c r="H63"/>
  <c r="K63"/>
  <c r="K52" s="1"/>
  <c r="R43"/>
  <c r="S43"/>
  <c r="H49"/>
  <c r="H19"/>
  <c r="K19"/>
  <c r="H52" l="1"/>
  <c r="O54" s="1"/>
  <c r="O52" s="1"/>
  <c r="O108"/>
  <c r="O100"/>
  <c r="P102"/>
  <c r="P100" s="1"/>
  <c r="O117"/>
  <c r="H108"/>
  <c r="H117"/>
  <c r="H37"/>
  <c r="H100"/>
  <c r="I37"/>
  <c r="J19"/>
  <c r="S19"/>
  <c r="H83"/>
  <c r="H79" s="1"/>
  <c r="I117"/>
  <c r="R117"/>
  <c r="I49"/>
  <c r="R49"/>
  <c r="I63"/>
  <c r="I52" s="1"/>
  <c r="I83"/>
  <c r="R83"/>
  <c r="I89"/>
  <c r="R89"/>
  <c r="I100"/>
  <c r="R100"/>
  <c r="I108"/>
  <c r="R108"/>
  <c r="I114"/>
  <c r="R114"/>
  <c r="J117"/>
  <c r="S117"/>
  <c r="I19"/>
  <c r="R19"/>
  <c r="J37"/>
  <c r="J49"/>
  <c r="S49"/>
  <c r="J63"/>
  <c r="J52" s="1"/>
  <c r="J83"/>
  <c r="S83"/>
  <c r="J89"/>
  <c r="S89"/>
  <c r="J100"/>
  <c r="S100"/>
  <c r="J108"/>
  <c r="S108"/>
  <c r="J114"/>
  <c r="S114"/>
  <c r="P97" l="1"/>
  <c r="P95" s="1"/>
  <c r="J79"/>
  <c r="I79"/>
  <c r="R63"/>
  <c r="R7" s="1"/>
  <c r="R9" s="1"/>
  <c r="S63"/>
  <c r="S7" s="1"/>
  <c r="S9" s="1"/>
  <c r="S37"/>
  <c r="R37"/>
  <c r="F8" i="17"/>
  <c r="G8" s="1"/>
  <c r="G19" s="1"/>
  <c r="K17" i="7"/>
  <c r="L13" i="5"/>
  <c r="G17" i="10"/>
  <c r="H17"/>
  <c r="I17"/>
  <c r="J17"/>
  <c r="J15" i="11" l="1"/>
  <c r="I15"/>
  <c r="P7"/>
  <c r="P9" s="1"/>
  <c r="L23" i="21"/>
  <c r="H8" i="17"/>
  <c r="H19" s="1"/>
  <c r="F19"/>
  <c r="D11" i="11"/>
  <c r="E11" s="1"/>
  <c r="D7"/>
  <c r="E7" s="1"/>
  <c r="I13" i="5"/>
  <c r="J13"/>
  <c r="H13"/>
  <c r="K11"/>
  <c r="H82" i="11" l="1"/>
  <c r="I82"/>
  <c r="J82"/>
  <c r="H15"/>
  <c r="L33" i="21"/>
  <c r="L7"/>
  <c r="I8" i="17"/>
  <c r="J8" s="1"/>
  <c r="J19" s="1"/>
  <c r="K91" i="11"/>
  <c r="K89" s="1"/>
  <c r="K37"/>
  <c r="I19" i="17" l="1"/>
  <c r="J43" i="11"/>
  <c r="J11" s="1"/>
  <c r="I43"/>
  <c r="I11" s="1"/>
  <c r="H43"/>
  <c r="H11" s="1"/>
  <c r="J16" i="7"/>
  <c r="J15"/>
  <c r="K116" i="11" l="1"/>
  <c r="K114" s="1"/>
  <c r="K119"/>
  <c r="K117" s="1"/>
  <c r="K43"/>
  <c r="J9" i="7"/>
  <c r="J10"/>
  <c r="K103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J107" i="11" l="1"/>
  <c r="S107" s="1"/>
  <c r="I107"/>
  <c r="R107" s="1"/>
  <c r="K102"/>
  <c r="K100" s="1"/>
  <c r="B6" i="8"/>
  <c r="H107" i="11" l="1"/>
  <c r="O107" s="1"/>
  <c r="O104" s="1"/>
  <c r="S104"/>
  <c r="J104"/>
  <c r="R104"/>
  <c r="I104"/>
  <c r="J8" i="10"/>
  <c r="I95" i="11" l="1"/>
  <c r="I7" s="1"/>
  <c r="J95"/>
  <c r="J7" s="1"/>
  <c r="H99"/>
  <c r="H104"/>
  <c r="L40" i="21"/>
  <c r="L6" s="1"/>
  <c r="J11" i="7"/>
  <c r="H95" i="11" l="1"/>
  <c r="K106"/>
  <c r="H7" l="1"/>
  <c r="O7" s="1"/>
  <c r="O9" s="1"/>
  <c r="E17" i="10"/>
  <c r="C17"/>
  <c r="C17" i="18" s="1"/>
  <c r="B17" i="10"/>
  <c r="B17" i="18" s="1"/>
  <c r="J13" i="7" l="1"/>
  <c r="K110" i="11" l="1"/>
  <c r="K108" s="1"/>
  <c r="B8" i="12"/>
  <c r="J12" i="7" l="1"/>
  <c r="J19" l="1"/>
  <c r="J17" s="1"/>
  <c r="K107" i="11"/>
  <c r="K104" s="1"/>
  <c r="K95" s="1"/>
  <c r="K99" l="1"/>
  <c r="K9" i="5" l="1"/>
  <c r="K15" l="1"/>
  <c r="K13" s="1"/>
  <c r="K83" i="11"/>
  <c r="K82" l="1"/>
  <c r="K79"/>
  <c r="K49"/>
  <c r="K11" s="1"/>
  <c r="K7" s="1"/>
  <c r="E8" i="17" l="1"/>
  <c r="E19" s="1"/>
  <c r="K15" i="11" l="1"/>
  <c r="F8" i="10" l="1"/>
</calcChain>
</file>

<file path=xl/sharedStrings.xml><?xml version="1.0" encoding="utf-8"?>
<sst xmlns="http://schemas.openxmlformats.org/spreadsheetml/2006/main" count="1083" uniqueCount="333">
  <si>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</si>
  <si>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</si>
  <si>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</si>
  <si>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</si>
  <si>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</si>
  <si>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</si>
  <si>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</si>
  <si>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</si>
  <si>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</si>
  <si>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</si>
  <si>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</si>
  <si>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</si>
  <si>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</si>
  <si>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</si>
  <si>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</si>
  <si>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</si>
  <si>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</si>
  <si>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</si>
  <si>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</si>
  <si>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</si>
  <si>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</si>
  <si>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</si>
  <si>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</si>
  <si>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</si>
  <si>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</si>
  <si>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</si>
  <si>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</si>
  <si>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</si>
  <si>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</si>
  <si>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</si>
  <si>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</si>
  <si>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</si>
  <si>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</si>
  <si>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</si>
  <si>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</si>
  <si>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</si>
  <si>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</si>
  <si>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</si>
  <si>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</si>
  <si>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</si>
  <si>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</si>
  <si>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</si>
  <si>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</si>
  <si>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</si>
  <si>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</si>
  <si>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</si>
  <si>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</si>
  <si>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</si>
  <si>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</si>
  <si>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</si>
  <si>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</si>
  <si>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</si>
  <si>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</si>
  <si>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</si>
  <si>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</si>
  <si>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</si>
  <si>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</si>
  <si>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</si>
  <si>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</si>
  <si>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</si>
  <si>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</si>
  <si>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</si>
  <si>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</si>
  <si>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</si>
  <si>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</si>
  <si>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</si>
  <si>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</si>
  <si>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</si>
  <si>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</si>
  <si>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</si>
  <si>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</si>
  <si>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</si>
  <si>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</si>
  <si>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</si>
  <si>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</si>
  <si>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</si>
  <si>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</si>
  <si>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</si>
  <si>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</si>
  <si>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</si>
  <si>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</si>
  <si>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</si>
  <si>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</si>
  <si>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</si>
  <si>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</si>
  <si>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</si>
  <si>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</si>
  <si>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</si>
  <si>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</si>
  <si>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</si>
  <si>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</si>
  <si>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</si>
  <si>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</si>
  <si>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</si>
  <si>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</si>
  <si>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</si>
  <si>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</si>
  <si>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</si>
  <si>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</si>
  <si>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</si>
  <si>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</si>
  <si>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</si>
  <si>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</si>
  <si>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</si>
  <si>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</si>
  <si>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</si>
  <si>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</si>
  <si>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</si>
  <si>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</si>
  <si>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</si>
  <si>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</si>
  <si>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</si>
  <si>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</si>
  <si>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</si>
  <si>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</si>
  <si>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</si>
  <si>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</si>
  <si>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</si>
  <si>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</si>
  <si>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</si>
  <si>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</si>
  <si>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</si>
  <si>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</si>
  <si>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</si>
  <si>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</si>
  <si>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</si>
  <si>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</si>
  <si>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</si>
  <si>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</si>
  <si>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</si>
  <si>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</si>
  <si>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</si>
  <si>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</si>
  <si>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</si>
  <si>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</si>
  <si>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</si>
  <si>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</si>
  <si>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</si>
  <si>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</si>
  <si>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</si>
  <si>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</si>
  <si>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</si>
  <si>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</si>
  <si>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</si>
  <si>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</si>
  <si>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</si>
  <si>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</si>
  <si>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</si>
  <si>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</si>
  <si>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</si>
  <si>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</si>
  <si>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</si>
  <si>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</si>
  <si>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</si>
  <si>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</si>
  <si>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</si>
  <si>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</si>
  <si>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</si>
  <si>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</si>
  <si>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</si>
  <si>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</si>
  <si>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</si>
  <si>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</si>
  <si>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</si>
  <si>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</si>
  <si>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</si>
  <si>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</si>
  <si>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</si>
  <si>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</si>
  <si>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</si>
  <si>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</si>
  <si>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</si>
  <si>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</si>
  <si>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</si>
  <si>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</si>
  <si>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</si>
  <si>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</si>
  <si>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</si>
  <si>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</si>
  <si>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</si>
  <si>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</si>
  <si>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</si>
  <si>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</si>
  <si>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</si>
  <si>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</si>
  <si>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</si>
  <si>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</si>
  <si>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</si>
  <si>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</si>
  <si>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</si>
  <si>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</si>
  <si>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</si>
  <si>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</si>
  <si>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</si>
  <si>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</si>
  <si>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</si>
  <si>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</si>
  <si>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</si>
  <si>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</si>
  <si>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</si>
  <si>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</si>
  <si>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</si>
  <si>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</si>
  <si>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</si>
  <si>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</si>
  <si>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</si>
  <si>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</si>
  <si>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</si>
  <si>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</si>
  <si>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</si>
  <si>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</si>
  <si>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</si>
  <si>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</si>
  <si>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</si>
  <si>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</si>
  <si>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</si>
  <si>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</si>
  <si>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</si>
  <si>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</si>
  <si>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</si>
  <si>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</si>
  <si>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</si>
  <si>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</si>
  <si>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</si>
  <si>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</si>
  <si>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</si>
  <si>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</si>
  <si>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</si>
  <si>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мероприятие 9
подпрограммы 1</t>
  </si>
  <si>
    <t>мероприятие 10
подпрограммы 1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</si>
  <si>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</si>
  <si>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</si>
  <si>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</si>
  <si>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</si>
  <si>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</si>
  <si>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</si>
  <si>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</si>
  <si>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</si>
  <si>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</si>
  <si>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</si>
  <si>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</si>
  <si>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</si>
  <si>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</si>
  <si>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</si>
  <si>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</si>
  <si>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</si>
  <si>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</si>
  <si>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</si>
  <si>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</si>
  <si>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</si>
  <si>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</si>
  <si>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</si>
  <si>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</si>
  <si>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</si>
  <si>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</si>
  <si>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</si>
  <si>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</si>
  <si>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</si>
  <si>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</si>
  <si>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</si>
  <si>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</si>
  <si>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</si>
  <si>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</si>
  <si>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</si>
  <si>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</si>
  <si>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</si>
  <si>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</si>
  <si>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</si>
  <si>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</si>
  <si>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</si>
  <si>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</si>
  <si>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</si>
  <si>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</si>
  <si>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</si>
  <si>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</si>
  <si>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</si>
  <si>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</si>
  <si>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</si>
  <si>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</si>
  <si>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</si>
  <si>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</si>
  <si>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</si>
  <si>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</si>
  <si>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</si>
  <si>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</si>
  <si>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</si>
  <si>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</si>
  <si>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</si>
  <si>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</si>
  <si>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</si>
  <si>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</si>
  <si>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мероприятие 11
подпрограммы 1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</si>
  <si>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</si>
  <si>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</si>
  <si>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</si>
  <si>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Приложение № 3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</si>
  <si>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</si>
  <si>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</si>
  <si>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</si>
  <si>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</si>
  <si>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</si>
  <si>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</si>
  <si>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мероприятие 6
подпрограммы 2</t>
  </si>
  <si>
    <t>мероприятие 7
подпрограммы 4</t>
  </si>
  <si>
    <t>Текущий год
2017</t>
  </si>
  <si>
    <t>1-й год
2018</t>
  </si>
  <si>
    <t>2-й год
2019</t>
  </si>
  <si>
    <t>План на год</t>
  </si>
  <si>
    <t>Информация о целевых показателях и показателях результативности
муниципальной программы «Развитие транспортной системы, содержание и благоустройство территории ЗАТО Железногорск»</t>
  </si>
  <si>
    <t>Отчетный период янвань - март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</si>
  <si>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</si>
  <si>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</si>
  <si>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</si>
  <si>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</si>
  <si>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</si>
  <si>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</si>
  <si>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</si>
  <si>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 xml:space="preserve">      Финансовое управление Администрации ЗАТО г. Железногорск</t>
  </si>
  <si>
    <t>2019 г.</t>
  </si>
  <si>
    <t>Приложение N 6
к Порядку принятия решений о разработке, формировании и реализации муниципальных программ ЗАТО Железногорск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</si>
  <si>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</si>
  <si>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</si>
  <si>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</si>
  <si>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</si>
  <si>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</si>
  <si>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</si>
  <si>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</si>
  <si>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мероприятие 4
подпрограммы 5</t>
  </si>
  <si>
    <t>0503</t>
  </si>
  <si>
    <t>х</t>
  </si>
  <si>
    <t>1240000000</t>
  </si>
  <si>
    <t>801</t>
  </si>
  <si>
    <t>Приложение № 4
к постановлению Администрации ЗАТО г. Железногорск 
от 20.04.2017 № 723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</si>
</sst>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3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8" xfId="0" applyBorder="1"/>
    <xf numFmtId="0" fontId="0" fillId="0" borderId="3" xfId="0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justify" vertical="center" wrapText="1"/>
    </xf>
    <xf numFmtId="0" fontId="28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1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>
        <row r="7">
          <cell r="F7">
            <v>100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G12">
            <v>2.0737912670207219</v>
          </cell>
        </row>
        <row r="16">
          <cell r="J16">
            <v>100</v>
          </cell>
        </row>
        <row r="17"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89" customFormat="1">
      <c r="A1" s="105" t="s">
        <v>188</v>
      </c>
    </row>
    <row r="2" spans="1:3" s="89" customFormat="1">
      <c r="A2" s="105"/>
    </row>
    <row r="3" spans="1:3" s="92" customFormat="1">
      <c r="A3" s="92" t="s">
        <v>172</v>
      </c>
      <c r="B3" s="98" t="s">
        <v>201</v>
      </c>
    </row>
    <row r="4" spans="1:3">
      <c r="A4" s="89" t="s">
        <v>172</v>
      </c>
      <c r="B4" s="114" t="s">
        <v>199</v>
      </c>
    </row>
    <row r="5" spans="1:3" s="92" customFormat="1">
      <c r="A5" s="92" t="s">
        <v>172</v>
      </c>
      <c r="B5" s="98" t="s">
        <v>200</v>
      </c>
    </row>
    <row r="6" spans="1:3">
      <c r="A6" s="89" t="s">
        <v>172</v>
      </c>
      <c r="B6" s="98" t="s">
        <v>168</v>
      </c>
    </row>
    <row r="7" spans="1:3">
      <c r="A7" s="99" t="s">
        <v>174</v>
      </c>
      <c r="C7" s="98" t="s">
        <v>170</v>
      </c>
    </row>
    <row r="8" spans="1:3">
      <c r="A8" s="99" t="s">
        <v>174</v>
      </c>
      <c r="C8" s="98" t="s">
        <v>169</v>
      </c>
    </row>
    <row r="9" spans="1:3">
      <c r="A9" s="99" t="s">
        <v>174</v>
      </c>
      <c r="C9" s="114" t="s">
        <v>198</v>
      </c>
    </row>
    <row r="10" spans="1:3">
      <c r="A10" s="89" t="s">
        <v>173</v>
      </c>
      <c r="B10" s="98" t="s">
        <v>171</v>
      </c>
    </row>
    <row r="11" spans="1:3">
      <c r="A11" s="99" t="s">
        <v>174</v>
      </c>
      <c r="B11" s="98" t="s">
        <v>175</v>
      </c>
    </row>
    <row r="12" spans="1:3">
      <c r="A12" s="89" t="s">
        <v>172</v>
      </c>
      <c r="B12" s="100" t="s">
        <v>176</v>
      </c>
    </row>
    <row r="13" spans="1:3">
      <c r="A13" s="99" t="s">
        <v>174</v>
      </c>
      <c r="C13" s="100" t="s">
        <v>177</v>
      </c>
    </row>
    <row r="14" spans="1:3">
      <c r="A14" s="99" t="s">
        <v>174</v>
      </c>
      <c r="C14" s="100" t="s">
        <v>178</v>
      </c>
    </row>
    <row r="15" spans="1:3">
      <c r="A15" s="89" t="s">
        <v>172</v>
      </c>
      <c r="B15" s="101" t="s">
        <v>179</v>
      </c>
    </row>
    <row r="16" spans="1:3">
      <c r="A16" s="99" t="s">
        <v>174</v>
      </c>
      <c r="C16" s="101" t="s">
        <v>180</v>
      </c>
    </row>
    <row r="17" spans="1:3">
      <c r="A17" s="99" t="s">
        <v>174</v>
      </c>
      <c r="C17" s="101" t="s">
        <v>187</v>
      </c>
    </row>
    <row r="18" spans="1:3">
      <c r="A18" s="89" t="s">
        <v>172</v>
      </c>
      <c r="B18" s="103" t="s">
        <v>181</v>
      </c>
      <c r="C18" s="102"/>
    </row>
    <row r="19" spans="1:3">
      <c r="C19" s="103" t="s">
        <v>186</v>
      </c>
    </row>
    <row r="20" spans="1:3">
      <c r="C20" s="103" t="s">
        <v>185</v>
      </c>
    </row>
    <row r="21" spans="1:3">
      <c r="A21" s="89" t="s">
        <v>172</v>
      </c>
      <c r="B21" s="104" t="s">
        <v>182</v>
      </c>
    </row>
    <row r="22" spans="1:3">
      <c r="A22" s="99" t="s">
        <v>174</v>
      </c>
      <c r="C22" s="104" t="s">
        <v>183</v>
      </c>
    </row>
    <row r="23" spans="1:3">
      <c r="A23" s="99" t="s">
        <v>174</v>
      </c>
      <c r="C23" s="104" t="s">
        <v>184</v>
      </c>
    </row>
    <row r="26" spans="1:3">
      <c r="A26" s="92" t="s">
        <v>203</v>
      </c>
    </row>
    <row r="27" spans="1:3">
      <c r="A27" s="99" t="s">
        <v>174</v>
      </c>
      <c r="B27" s="117" t="s">
        <v>204</v>
      </c>
    </row>
    <row r="28" spans="1:3">
      <c r="A28" s="99" t="s">
        <v>174</v>
      </c>
      <c r="B28" s="117" t="s">
        <v>207</v>
      </c>
    </row>
    <row r="29" spans="1:3">
      <c r="A29" s="99" t="s">
        <v>174</v>
      </c>
      <c r="B29" s="117" t="s">
        <v>206</v>
      </c>
    </row>
    <row r="30" spans="1:3">
      <c r="A30" s="99" t="s">
        <v>174</v>
      </c>
      <c r="B30" s="114" t="s">
        <v>205</v>
      </c>
    </row>
    <row r="34" spans="1:2">
      <c r="A34" s="121" t="s">
        <v>219</v>
      </c>
    </row>
    <row r="35" spans="1:2">
      <c r="A35" s="99" t="s">
        <v>174</v>
      </c>
      <c r="B35" s="103" t="s">
        <v>220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33" t="s">
        <v>64</v>
      </c>
      <c r="G1" s="233"/>
      <c r="H1" s="233"/>
      <c r="I1" s="233"/>
    </row>
    <row r="4" spans="1:9" ht="32.25" customHeight="1">
      <c r="A4" s="234" t="s">
        <v>270</v>
      </c>
      <c r="B4" s="234"/>
      <c r="C4" s="234"/>
      <c r="D4" s="234"/>
      <c r="E4" s="234"/>
      <c r="F4" s="234"/>
      <c r="G4" s="234"/>
      <c r="H4" s="234"/>
      <c r="I4" s="234"/>
    </row>
    <row r="5" spans="1:9" ht="28.5">
      <c r="A5" s="20" t="s">
        <v>9</v>
      </c>
      <c r="B5" s="172" t="s">
        <v>269</v>
      </c>
      <c r="C5" s="20" t="s">
        <v>10</v>
      </c>
      <c r="D5" s="20" t="s">
        <v>11</v>
      </c>
      <c r="E5" s="148" t="s">
        <v>116</v>
      </c>
      <c r="F5" s="148" t="s">
        <v>117</v>
      </c>
      <c r="G5" s="148" t="s">
        <v>118</v>
      </c>
      <c r="H5" s="148" t="s">
        <v>161</v>
      </c>
      <c r="I5" s="148" t="s">
        <v>233</v>
      </c>
    </row>
    <row r="6" spans="1:9" ht="42.75">
      <c r="A6" s="27"/>
      <c r="B6" s="3" t="s">
        <v>62</v>
      </c>
      <c r="C6" s="25"/>
      <c r="D6" s="25"/>
      <c r="E6" s="25"/>
      <c r="F6" s="25"/>
      <c r="G6" s="25"/>
      <c r="H6" s="25"/>
      <c r="I6" s="25"/>
    </row>
    <row r="7" spans="1:9" ht="85.5">
      <c r="A7" s="90">
        <v>1</v>
      </c>
      <c r="B7" s="113" t="s">
        <v>209</v>
      </c>
      <c r="C7" s="88" t="s">
        <v>12</v>
      </c>
      <c r="D7" s="88" t="s">
        <v>193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48">
        <v>100</v>
      </c>
      <c r="I7" s="88">
        <v>100</v>
      </c>
    </row>
    <row r="8" spans="1:9" ht="71.25">
      <c r="A8" s="88">
        <v>2</v>
      </c>
      <c r="B8" s="88" t="s">
        <v>190</v>
      </c>
      <c r="C8" s="88" t="s">
        <v>59</v>
      </c>
      <c r="D8" s="88" t="s">
        <v>189</v>
      </c>
      <c r="E8" s="88">
        <v>65</v>
      </c>
      <c r="F8" s="88">
        <v>80</v>
      </c>
      <c r="G8" s="88">
        <v>80</v>
      </c>
      <c r="H8" s="88">
        <v>80</v>
      </c>
      <c r="I8" s="49">
        <v>80</v>
      </c>
    </row>
    <row r="10" spans="1:9" ht="37.5" customHeight="1">
      <c r="A10" s="232" t="s">
        <v>14</v>
      </c>
      <c r="B10" s="236"/>
      <c r="C10" s="236"/>
      <c r="D10" s="236"/>
      <c r="E10" s="236"/>
      <c r="H10" s="236" t="s">
        <v>13</v>
      </c>
      <c r="I10" s="236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33" t="s">
        <v>71</v>
      </c>
      <c r="G1" s="233"/>
      <c r="H1" s="233"/>
      <c r="I1" s="233"/>
    </row>
    <row r="4" spans="1:9" ht="46.5" customHeight="1">
      <c r="A4" s="234" t="s">
        <v>271</v>
      </c>
      <c r="B4" s="234"/>
      <c r="C4" s="234"/>
      <c r="D4" s="234"/>
      <c r="E4" s="234"/>
      <c r="F4" s="234"/>
      <c r="G4" s="234"/>
      <c r="H4" s="234"/>
      <c r="I4" s="234"/>
    </row>
    <row r="5" spans="1:9" ht="28.5">
      <c r="A5" s="14" t="s">
        <v>9</v>
      </c>
      <c r="B5" s="172" t="s">
        <v>269</v>
      </c>
      <c r="C5" s="14" t="s">
        <v>10</v>
      </c>
      <c r="D5" s="14" t="s">
        <v>11</v>
      </c>
      <c r="E5" s="148" t="s">
        <v>116</v>
      </c>
      <c r="F5" s="148" t="s">
        <v>117</v>
      </c>
      <c r="G5" s="148" t="s">
        <v>118</v>
      </c>
      <c r="H5" s="148" t="s">
        <v>161</v>
      </c>
      <c r="I5" s="148" t="s">
        <v>233</v>
      </c>
    </row>
    <row r="6" spans="1:9" ht="57">
      <c r="A6" s="27"/>
      <c r="B6" s="3" t="s">
        <v>72</v>
      </c>
      <c r="C6" s="25"/>
      <c r="D6" s="25"/>
      <c r="E6" s="25"/>
      <c r="F6" s="25"/>
      <c r="G6" s="25"/>
      <c r="H6" s="25"/>
      <c r="I6" s="25"/>
    </row>
    <row r="7" spans="1:9" ht="85.5">
      <c r="A7" s="90">
        <v>1</v>
      </c>
      <c r="B7" s="88" t="s">
        <v>191</v>
      </c>
      <c r="C7" s="88" t="s">
        <v>12</v>
      </c>
      <c r="D7" s="22" t="s">
        <v>195</v>
      </c>
      <c r="E7" s="88">
        <v>0</v>
      </c>
      <c r="F7" s="88">
        <v>0</v>
      </c>
      <c r="G7" s="88">
        <v>0</v>
      </c>
      <c r="H7" s="88">
        <v>0</v>
      </c>
      <c r="I7" s="88">
        <v>0</v>
      </c>
    </row>
    <row r="8" spans="1:9" ht="28.5">
      <c r="A8" s="90">
        <v>2</v>
      </c>
      <c r="B8" s="113" t="s">
        <v>210</v>
      </c>
      <c r="C8" s="88" t="s">
        <v>192</v>
      </c>
      <c r="D8" s="88" t="s">
        <v>193</v>
      </c>
      <c r="E8" s="28">
        <f>80559000/12562300</f>
        <v>6.4127588100905086</v>
      </c>
      <c r="F8" s="148">
        <v>6.51</v>
      </c>
      <c r="G8" s="148">
        <v>6.83</v>
      </c>
      <c r="H8" s="148">
        <v>6.92</v>
      </c>
      <c r="I8" s="88">
        <v>6.98</v>
      </c>
    </row>
    <row r="10" spans="1:9" ht="37.5" customHeight="1">
      <c r="A10" s="232" t="s">
        <v>14</v>
      </c>
      <c r="B10" s="236"/>
      <c r="C10" s="236"/>
      <c r="D10" s="236"/>
      <c r="E10" s="236"/>
      <c r="H10" s="236" t="s">
        <v>13</v>
      </c>
      <c r="I10" s="236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25" sqref="H25"/>
    </sheetView>
  </sheetViews>
  <sheetFormatPr defaultColWidth="9.140625" defaultRowHeight="15"/>
  <cols>
    <col min="1" max="1" width="43.85546875" style="178" customWidth="1"/>
    <col min="2" max="2" width="33.28515625" style="33" customWidth="1"/>
    <col min="3" max="3" width="6.28515625" style="178" bestFit="1" customWidth="1"/>
    <col min="4" max="4" width="5.7109375" style="178" bestFit="1" customWidth="1"/>
    <col min="5" max="5" width="5.7109375" style="178" customWidth="1"/>
    <col min="6" max="6" width="9.5703125" style="178" bestFit="1" customWidth="1"/>
    <col min="7" max="7" width="3.7109375" style="178" bestFit="1" customWidth="1"/>
    <col min="8" max="8" width="15.5703125" style="178" bestFit="1" customWidth="1"/>
    <col min="9" max="9" width="14.28515625" style="178" bestFit="1" customWidth="1"/>
    <col min="10" max="10" width="14.42578125" style="178" bestFit="1" customWidth="1"/>
    <col min="11" max="11" width="15.5703125" style="178" bestFit="1" customWidth="1"/>
    <col min="12" max="12" width="39" style="42" customWidth="1"/>
    <col min="13" max="16384" width="9.140625" style="33"/>
  </cols>
  <sheetData>
    <row r="1" spans="1:12" ht="55.5" customHeight="1">
      <c r="A1" s="188"/>
      <c r="C1" s="188"/>
      <c r="D1" s="188"/>
      <c r="E1" s="188"/>
      <c r="F1" s="188"/>
      <c r="G1" s="188"/>
      <c r="H1" s="188"/>
      <c r="I1" s="188"/>
      <c r="J1" s="295" t="s">
        <v>296</v>
      </c>
      <c r="K1" s="296"/>
      <c r="L1" s="296"/>
    </row>
    <row r="2" spans="1:12" ht="66.75" customHeight="1">
      <c r="I2" s="177"/>
      <c r="J2" s="301" t="s">
        <v>73</v>
      </c>
      <c r="K2" s="301"/>
      <c r="L2" s="301"/>
    </row>
    <row r="3" spans="1:12" ht="68.25" customHeight="1">
      <c r="A3" s="281" t="s">
        <v>106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5" customHeight="1">
      <c r="A4" s="264" t="s">
        <v>114</v>
      </c>
      <c r="B4" s="264" t="s">
        <v>1</v>
      </c>
      <c r="C4" s="304" t="s">
        <v>0</v>
      </c>
      <c r="D4" s="304"/>
      <c r="E4" s="304"/>
      <c r="F4" s="304"/>
      <c r="G4" s="304"/>
      <c r="H4" s="264" t="s">
        <v>79</v>
      </c>
      <c r="I4" s="264"/>
      <c r="J4" s="264"/>
      <c r="K4" s="264"/>
      <c r="L4" s="264" t="s">
        <v>16</v>
      </c>
    </row>
    <row r="5" spans="1:12">
      <c r="A5" s="264"/>
      <c r="B5" s="264"/>
      <c r="C5" s="304"/>
      <c r="D5" s="304"/>
      <c r="E5" s="304"/>
      <c r="F5" s="304"/>
      <c r="G5" s="304"/>
      <c r="H5" s="264"/>
      <c r="I5" s="264"/>
      <c r="J5" s="264"/>
      <c r="K5" s="264"/>
      <c r="L5" s="264"/>
    </row>
    <row r="6" spans="1:12" ht="30">
      <c r="A6" s="264"/>
      <c r="B6" s="264"/>
      <c r="C6" s="183" t="s">
        <v>1</v>
      </c>
      <c r="D6" s="183" t="s">
        <v>162</v>
      </c>
      <c r="E6" s="183" t="s">
        <v>163</v>
      </c>
      <c r="F6" s="183" t="s">
        <v>2</v>
      </c>
      <c r="G6" s="183" t="s">
        <v>3</v>
      </c>
      <c r="H6" s="176" t="s">
        <v>118</v>
      </c>
      <c r="I6" s="176" t="s">
        <v>161</v>
      </c>
      <c r="J6" s="176" t="s">
        <v>233</v>
      </c>
      <c r="K6" s="176" t="s">
        <v>4</v>
      </c>
      <c r="L6" s="264"/>
    </row>
    <row r="7" spans="1:12" ht="60">
      <c r="A7" s="184" t="s">
        <v>75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ht="45">
      <c r="A8" s="184" t="s">
        <v>51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12" ht="112.5" customHeight="1">
      <c r="A9" s="184" t="s">
        <v>134</v>
      </c>
      <c r="B9" s="179" t="s">
        <v>49</v>
      </c>
      <c r="C9" s="38" t="s">
        <v>33</v>
      </c>
      <c r="D9" s="96" t="s">
        <v>164</v>
      </c>
      <c r="E9" s="96" t="s">
        <v>167</v>
      </c>
      <c r="F9" s="93">
        <v>1230000010</v>
      </c>
      <c r="G9" s="46">
        <v>812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6" t="s">
        <v>294</v>
      </c>
    </row>
    <row r="10" spans="1:12" ht="45">
      <c r="A10" s="189" t="s">
        <v>293</v>
      </c>
      <c r="B10" s="187" t="s">
        <v>49</v>
      </c>
      <c r="C10" s="38" t="s">
        <v>33</v>
      </c>
      <c r="D10" s="96" t="s">
        <v>164</v>
      </c>
      <c r="E10" s="96" t="s">
        <v>167</v>
      </c>
      <c r="F10" s="93">
        <v>1230000040</v>
      </c>
      <c r="G10" s="46">
        <v>244</v>
      </c>
      <c r="H10" s="38">
        <v>0</v>
      </c>
      <c r="I10" s="38">
        <f>H9</f>
        <v>89156000</v>
      </c>
      <c r="J10" s="38">
        <f>I10</f>
        <v>89156000</v>
      </c>
      <c r="K10" s="39">
        <f>SUM(H10:J10)</f>
        <v>178312000</v>
      </c>
      <c r="L10" s="186" t="s">
        <v>294</v>
      </c>
    </row>
    <row r="11" spans="1:12" ht="45">
      <c r="A11" s="184" t="s">
        <v>105</v>
      </c>
      <c r="B11" s="179" t="s">
        <v>49</v>
      </c>
      <c r="C11" s="38" t="s">
        <v>33</v>
      </c>
      <c r="D11" s="96" t="s">
        <v>164</v>
      </c>
      <c r="E11" s="96" t="s">
        <v>167</v>
      </c>
      <c r="F11" s="46">
        <v>1230000020</v>
      </c>
      <c r="G11" s="46">
        <v>244</v>
      </c>
      <c r="H11" s="38">
        <v>51000000</v>
      </c>
      <c r="I11" s="38">
        <v>0</v>
      </c>
      <c r="J11" s="38">
        <v>0</v>
      </c>
      <c r="K11" s="39">
        <f>SUM(H11:J11)</f>
        <v>51000000</v>
      </c>
      <c r="L11" s="176" t="s">
        <v>235</v>
      </c>
    </row>
    <row r="12" spans="1:12" ht="30">
      <c r="A12" s="184" t="s">
        <v>236</v>
      </c>
      <c r="B12" s="179" t="s">
        <v>49</v>
      </c>
      <c r="C12" s="38" t="s">
        <v>33</v>
      </c>
      <c r="D12" s="96" t="s">
        <v>164</v>
      </c>
      <c r="E12" s="96" t="s">
        <v>167</v>
      </c>
      <c r="F12" s="46">
        <v>1230000030</v>
      </c>
      <c r="G12" s="46">
        <v>244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76" t="s">
        <v>237</v>
      </c>
    </row>
    <row r="13" spans="1:12">
      <c r="A13" s="60" t="s">
        <v>121</v>
      </c>
      <c r="B13" s="59"/>
      <c r="C13" s="38"/>
      <c r="D13" s="38"/>
      <c r="E13" s="38"/>
      <c r="F13" s="46"/>
      <c r="G13" s="46"/>
      <c r="H13" s="37">
        <f>H15</f>
        <v>143156000</v>
      </c>
      <c r="I13" s="37">
        <f t="shared" ref="I13:L13" si="0">I15</f>
        <v>89156000</v>
      </c>
      <c r="J13" s="37">
        <f t="shared" si="0"/>
        <v>89156000</v>
      </c>
      <c r="K13" s="37">
        <f t="shared" si="0"/>
        <v>321468000</v>
      </c>
      <c r="L13" s="37" t="str">
        <f t="shared" si="0"/>
        <v>Х</v>
      </c>
    </row>
    <row r="14" spans="1:12">
      <c r="A14" s="184" t="s">
        <v>122</v>
      </c>
      <c r="B14" s="176"/>
      <c r="C14" s="38"/>
      <c r="D14" s="38"/>
      <c r="E14" s="38"/>
      <c r="F14" s="46"/>
      <c r="G14" s="46"/>
      <c r="H14" s="38"/>
      <c r="I14" s="38"/>
      <c r="J14" s="38"/>
      <c r="K14" s="39"/>
      <c r="L14" s="176"/>
    </row>
    <row r="15" spans="1:12" ht="30">
      <c r="A15" s="184" t="s">
        <v>123</v>
      </c>
      <c r="B15" s="176" t="s">
        <v>49</v>
      </c>
      <c r="C15" s="40"/>
      <c r="D15" s="40"/>
      <c r="E15" s="40"/>
      <c r="F15" s="40"/>
      <c r="G15" s="40"/>
      <c r="H15" s="38">
        <f>SUM(H9:H12)</f>
        <v>143156000</v>
      </c>
      <c r="I15" s="38">
        <f>SUM(I10:I12)</f>
        <v>89156000</v>
      </c>
      <c r="J15" s="38">
        <f>SUM(J10:J12)</f>
        <v>89156000</v>
      </c>
      <c r="K15" s="38">
        <f t="shared" ref="K15" si="1">SUM(K9:K12)</f>
        <v>321468000</v>
      </c>
      <c r="L15" s="176" t="s">
        <v>5</v>
      </c>
    </row>
    <row r="16" spans="1:12" s="178" customFormat="1">
      <c r="B16" s="33"/>
      <c r="L16" s="42"/>
    </row>
    <row r="17" spans="1:12" s="178" customFormat="1" ht="41.25" customHeight="1">
      <c r="A17" s="302" t="s">
        <v>14</v>
      </c>
      <c r="B17" s="303"/>
      <c r="C17" s="303"/>
      <c r="D17" s="303"/>
      <c r="E17" s="303"/>
      <c r="F17" s="303"/>
      <c r="G17" s="185"/>
      <c r="H17" s="185"/>
      <c r="I17" s="303" t="s">
        <v>13</v>
      </c>
      <c r="J17" s="303"/>
      <c r="L17" s="4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33" t="s">
        <v>81</v>
      </c>
      <c r="G1" s="233"/>
      <c r="H1" s="233"/>
      <c r="I1" s="233"/>
    </row>
    <row r="4" spans="1:9" ht="31.5" customHeight="1">
      <c r="A4" s="234" t="s">
        <v>272</v>
      </c>
      <c r="B4" s="234"/>
      <c r="C4" s="234"/>
      <c r="D4" s="234"/>
      <c r="E4" s="234"/>
      <c r="F4" s="234"/>
      <c r="G4" s="234"/>
      <c r="H4" s="234"/>
      <c r="I4" s="234"/>
    </row>
    <row r="5" spans="1:9" ht="28.5">
      <c r="A5" s="14" t="s">
        <v>9</v>
      </c>
      <c r="B5" s="172" t="s">
        <v>269</v>
      </c>
      <c r="C5" s="14" t="s">
        <v>10</v>
      </c>
      <c r="D5" s="14" t="s">
        <v>11</v>
      </c>
      <c r="E5" s="148" t="s">
        <v>116</v>
      </c>
      <c r="F5" s="148" t="s">
        <v>117</v>
      </c>
      <c r="G5" s="148" t="s">
        <v>118</v>
      </c>
      <c r="H5" s="148" t="s">
        <v>161</v>
      </c>
      <c r="I5" s="148" t="s">
        <v>233</v>
      </c>
    </row>
    <row r="6" spans="1:9" ht="28.5">
      <c r="A6" s="27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57">
      <c r="A7" s="90">
        <v>1</v>
      </c>
      <c r="B7" s="107" t="s">
        <v>194</v>
      </c>
      <c r="C7" s="88" t="s">
        <v>12</v>
      </c>
      <c r="D7" s="88" t="s">
        <v>193</v>
      </c>
      <c r="E7" s="88">
        <v>100</v>
      </c>
      <c r="F7" s="88">
        <v>100</v>
      </c>
      <c r="G7" s="88">
        <v>100</v>
      </c>
      <c r="H7" s="88">
        <v>100</v>
      </c>
      <c r="I7" s="88">
        <v>100</v>
      </c>
    </row>
    <row r="8" spans="1:9" ht="71.25">
      <c r="A8" s="164">
        <v>2</v>
      </c>
      <c r="B8" s="107" t="s">
        <v>253</v>
      </c>
      <c r="C8" s="163" t="s">
        <v>12</v>
      </c>
      <c r="D8" s="163" t="s">
        <v>193</v>
      </c>
      <c r="E8" s="28">
        <f>(2757612.1*100/77380000)</f>
        <v>3.5637271904884984</v>
      </c>
      <c r="F8" s="28">
        <f>2757612.1*100/77380000</f>
        <v>3.5637271904884984</v>
      </c>
      <c r="G8" s="28">
        <f>2757612.1*100/77380000</f>
        <v>3.5637271904884984</v>
      </c>
      <c r="H8" s="28">
        <f>2757612.1*100/77380000</f>
        <v>3.5637271904884984</v>
      </c>
      <c r="I8" s="28">
        <f>2757612.1*100/77380000</f>
        <v>3.5637271904884984</v>
      </c>
    </row>
    <row r="10" spans="1:9" ht="37.5" customHeight="1">
      <c r="A10" s="232" t="s">
        <v>14</v>
      </c>
      <c r="B10" s="236"/>
      <c r="C10" s="236"/>
      <c r="D10" s="236"/>
      <c r="E10" s="236"/>
      <c r="H10" s="236" t="s">
        <v>13</v>
      </c>
      <c r="I10" s="236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5">
    <tabColor rgb="FF00B050"/>
    <pageSetUpPr fitToPage="1"/>
  </sheetPr>
  <dimension ref="A1:K22"/>
  <sheetViews>
    <sheetView tabSelected="1" view="pageBreakPreview" zoomScaleNormal="100" zoomScaleSheetLayoutView="100" workbookViewId="0">
      <selection activeCell="I2" sqref="I2:K2"/>
    </sheetView>
  </sheetViews>
  <sheetFormatPr defaultColWidth="9.140625" defaultRowHeight="15"/>
  <cols>
    <col min="1" max="1" width="42.7109375" style="178" customWidth="1"/>
    <col min="2" max="2" width="36.85546875" style="33" customWidth="1"/>
    <col min="3" max="3" width="6.28515625" style="41" bestFit="1" customWidth="1"/>
    <col min="4" max="4" width="7.7109375" style="41" customWidth="1"/>
    <col min="5" max="5" width="11" style="41" bestFit="1" customWidth="1"/>
    <col min="6" max="6" width="3.7109375" style="41" bestFit="1" customWidth="1"/>
    <col min="7" max="7" width="15.85546875" style="178" bestFit="1" customWidth="1"/>
    <col min="8" max="9" width="14.28515625" style="178" bestFit="1" customWidth="1"/>
    <col min="10" max="10" width="15.42578125" style="178" bestFit="1" customWidth="1"/>
    <col min="11" max="11" width="39.140625" style="42" customWidth="1"/>
    <col min="12" max="16384" width="9.140625" style="33"/>
  </cols>
  <sheetData>
    <row r="1" spans="1:11" ht="54.75" customHeight="1">
      <c r="A1" s="188"/>
      <c r="G1" s="188"/>
      <c r="H1" s="188"/>
      <c r="I1" s="295" t="s">
        <v>332</v>
      </c>
      <c r="J1" s="296"/>
      <c r="K1" s="296"/>
    </row>
    <row r="2" spans="1:11" ht="36" customHeight="1">
      <c r="A2" s="178" t="s">
        <v>202</v>
      </c>
      <c r="H2" s="177"/>
      <c r="I2" s="301" t="s">
        <v>83</v>
      </c>
      <c r="J2" s="301"/>
      <c r="K2" s="301"/>
    </row>
    <row r="3" spans="1:11" ht="46.5" customHeight="1">
      <c r="A3" s="281" t="s">
        <v>107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15" customHeight="1">
      <c r="A4" s="264" t="s">
        <v>114</v>
      </c>
      <c r="B4" s="264" t="s">
        <v>1</v>
      </c>
      <c r="C4" s="304" t="s">
        <v>0</v>
      </c>
      <c r="D4" s="304"/>
      <c r="E4" s="304"/>
      <c r="F4" s="304"/>
      <c r="G4" s="264" t="s">
        <v>79</v>
      </c>
      <c r="H4" s="264"/>
      <c r="I4" s="264"/>
      <c r="J4" s="264"/>
      <c r="K4" s="264" t="s">
        <v>16</v>
      </c>
    </row>
    <row r="5" spans="1:11">
      <c r="A5" s="264"/>
      <c r="B5" s="264"/>
      <c r="C5" s="304"/>
      <c r="D5" s="304"/>
      <c r="E5" s="304"/>
      <c r="F5" s="304"/>
      <c r="G5" s="264"/>
      <c r="H5" s="264"/>
      <c r="I5" s="264"/>
      <c r="J5" s="264"/>
      <c r="K5" s="264"/>
    </row>
    <row r="6" spans="1:11" ht="30">
      <c r="A6" s="264"/>
      <c r="B6" s="264"/>
      <c r="C6" s="183" t="s">
        <v>1</v>
      </c>
      <c r="D6" s="183" t="s">
        <v>15</v>
      </c>
      <c r="E6" s="183" t="s">
        <v>2</v>
      </c>
      <c r="F6" s="183" t="s">
        <v>3</v>
      </c>
      <c r="G6" s="176" t="s">
        <v>118</v>
      </c>
      <c r="H6" s="176" t="s">
        <v>161</v>
      </c>
      <c r="I6" s="176" t="s">
        <v>233</v>
      </c>
      <c r="J6" s="176" t="s">
        <v>4</v>
      </c>
      <c r="K6" s="264"/>
    </row>
    <row r="7" spans="1:11" ht="30">
      <c r="A7" s="184" t="s">
        <v>82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ht="45">
      <c r="A8" s="184" t="s">
        <v>76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</row>
    <row r="9" spans="1:11" ht="29.25" customHeight="1">
      <c r="A9" s="305" t="s">
        <v>95</v>
      </c>
      <c r="B9" s="179" t="s">
        <v>49</v>
      </c>
      <c r="C9" s="46" t="s">
        <v>33</v>
      </c>
      <c r="D9" s="96" t="s">
        <v>328</v>
      </c>
      <c r="E9" s="46">
        <v>1240000010</v>
      </c>
      <c r="F9" s="46">
        <v>244</v>
      </c>
      <c r="G9" s="38">
        <v>20253994.289999999</v>
      </c>
      <c r="H9" s="38">
        <v>19215000</v>
      </c>
      <c r="I9" s="38">
        <f>H9</f>
        <v>19215000</v>
      </c>
      <c r="J9" s="39">
        <f>I9+H9+G9</f>
        <v>58683994.289999999</v>
      </c>
      <c r="K9" s="264" t="s">
        <v>115</v>
      </c>
    </row>
    <row r="10" spans="1:11" ht="30.75" customHeight="1">
      <c r="A10" s="305"/>
      <c r="B10" s="179" t="s">
        <v>49</v>
      </c>
      <c r="C10" s="46" t="s">
        <v>33</v>
      </c>
      <c r="D10" s="96" t="s">
        <v>328</v>
      </c>
      <c r="E10" s="46">
        <v>1240000010</v>
      </c>
      <c r="F10" s="46">
        <v>812</v>
      </c>
      <c r="G10" s="38">
        <v>28644866</v>
      </c>
      <c r="H10" s="38">
        <v>28644866</v>
      </c>
      <c r="I10" s="38">
        <v>28644866</v>
      </c>
      <c r="J10" s="39">
        <f>I10+H10+G10</f>
        <v>85934598</v>
      </c>
      <c r="K10" s="264"/>
    </row>
    <row r="11" spans="1:11" ht="28.5" customHeight="1">
      <c r="A11" s="305" t="s">
        <v>52</v>
      </c>
      <c r="B11" s="179" t="s">
        <v>49</v>
      </c>
      <c r="C11" s="38" t="s">
        <v>33</v>
      </c>
      <c r="D11" s="96" t="s">
        <v>328</v>
      </c>
      <c r="E11" s="46">
        <v>1240000020</v>
      </c>
      <c r="F11" s="39" t="s">
        <v>77</v>
      </c>
      <c r="G11" s="38">
        <v>186000</v>
      </c>
      <c r="H11" s="38">
        <f>G11</f>
        <v>186000</v>
      </c>
      <c r="I11" s="38">
        <f>H11</f>
        <v>186000</v>
      </c>
      <c r="J11" s="39">
        <f t="shared" ref="J11:J16" si="0">SUM(G11:I11)</f>
        <v>558000</v>
      </c>
      <c r="K11" s="264" t="s">
        <v>120</v>
      </c>
    </row>
    <row r="12" spans="1:11" ht="30.75" customHeight="1">
      <c r="A12" s="305"/>
      <c r="B12" s="179" t="s">
        <v>49</v>
      </c>
      <c r="C12" s="38" t="s">
        <v>33</v>
      </c>
      <c r="D12" s="96" t="s">
        <v>328</v>
      </c>
      <c r="E12" s="46">
        <v>1240000020</v>
      </c>
      <c r="F12" s="46">
        <v>812</v>
      </c>
      <c r="G12" s="38">
        <v>13089876</v>
      </c>
      <c r="H12" s="38">
        <v>13089876</v>
      </c>
      <c r="I12" s="38">
        <v>13089876</v>
      </c>
      <c r="J12" s="39">
        <f t="shared" si="0"/>
        <v>39269628</v>
      </c>
      <c r="K12" s="264"/>
    </row>
    <row r="13" spans="1:11" ht="30">
      <c r="A13" s="184" t="s">
        <v>53</v>
      </c>
      <c r="B13" s="179" t="s">
        <v>49</v>
      </c>
      <c r="C13" s="38" t="s">
        <v>33</v>
      </c>
      <c r="D13" s="96" t="s">
        <v>328</v>
      </c>
      <c r="E13" s="46">
        <v>1240000030</v>
      </c>
      <c r="F13" s="38" t="s">
        <v>77</v>
      </c>
      <c r="G13" s="38">
        <v>325995</v>
      </c>
      <c r="H13" s="38">
        <v>325995</v>
      </c>
      <c r="I13" s="38">
        <v>325995</v>
      </c>
      <c r="J13" s="39">
        <f t="shared" si="0"/>
        <v>977985</v>
      </c>
      <c r="K13" s="176" t="s">
        <v>86</v>
      </c>
    </row>
    <row r="14" spans="1:11" ht="60">
      <c r="A14" s="184" t="s">
        <v>249</v>
      </c>
      <c r="B14" s="179" t="s">
        <v>49</v>
      </c>
      <c r="C14" s="48">
        <v>801</v>
      </c>
      <c r="D14" s="96" t="s">
        <v>328</v>
      </c>
      <c r="E14" s="46">
        <v>1240000040</v>
      </c>
      <c r="F14" s="48">
        <v>870</v>
      </c>
      <c r="G14" s="38">
        <v>1500000</v>
      </c>
      <c r="H14" s="38">
        <v>0</v>
      </c>
      <c r="I14" s="38">
        <v>0</v>
      </c>
      <c r="J14" s="39">
        <f t="shared" ref="J14" si="1">SUM(G14:I14)</f>
        <v>1500000</v>
      </c>
      <c r="K14" s="176" t="s">
        <v>110</v>
      </c>
    </row>
    <row r="15" spans="1:11" ht="75">
      <c r="A15" s="194" t="s">
        <v>99</v>
      </c>
      <c r="B15" s="191" t="s">
        <v>49</v>
      </c>
      <c r="C15" s="38" t="s">
        <v>33</v>
      </c>
      <c r="D15" s="96" t="s">
        <v>328</v>
      </c>
      <c r="E15" s="46">
        <v>1240000060</v>
      </c>
      <c r="F15" s="48">
        <v>244</v>
      </c>
      <c r="G15" s="38">
        <v>100000</v>
      </c>
      <c r="H15" s="38">
        <v>100000</v>
      </c>
      <c r="I15" s="38">
        <v>100000</v>
      </c>
      <c r="J15" s="39">
        <f t="shared" si="0"/>
        <v>300000</v>
      </c>
      <c r="K15" s="190" t="s">
        <v>110</v>
      </c>
    </row>
    <row r="16" spans="1:11" ht="30">
      <c r="A16" s="194" t="s">
        <v>108</v>
      </c>
      <c r="B16" s="191" t="s">
        <v>49</v>
      </c>
      <c r="C16" s="38" t="s">
        <v>33</v>
      </c>
      <c r="D16" s="96" t="s">
        <v>328</v>
      </c>
      <c r="E16" s="46">
        <v>1240000070</v>
      </c>
      <c r="F16" s="48">
        <v>244</v>
      </c>
      <c r="G16" s="38">
        <v>28789380</v>
      </c>
      <c r="H16" s="38">
        <v>28789380</v>
      </c>
      <c r="I16" s="38">
        <v>28789380</v>
      </c>
      <c r="J16" s="39">
        <f t="shared" si="0"/>
        <v>86368140</v>
      </c>
      <c r="K16" s="190" t="s">
        <v>109</v>
      </c>
    </row>
    <row r="17" spans="1:11">
      <c r="A17" s="60" t="s">
        <v>121</v>
      </c>
      <c r="B17" s="59" t="s">
        <v>329</v>
      </c>
      <c r="C17" s="38" t="s">
        <v>329</v>
      </c>
      <c r="D17" s="38" t="s">
        <v>329</v>
      </c>
      <c r="E17" s="47" t="s">
        <v>330</v>
      </c>
      <c r="F17" s="48" t="s">
        <v>329</v>
      </c>
      <c r="G17" s="37">
        <f>G19+G20</f>
        <v>92890111.289999992</v>
      </c>
      <c r="H17" s="37">
        <f t="shared" ref="H17:J17" si="2">H19+H20</f>
        <v>90351117</v>
      </c>
      <c r="I17" s="37">
        <f t="shared" si="2"/>
        <v>90351117</v>
      </c>
      <c r="J17" s="37">
        <f t="shared" si="2"/>
        <v>273592345.28999996</v>
      </c>
      <c r="K17" s="37" t="str">
        <f t="shared" ref="K17" si="3">K19</f>
        <v>Х</v>
      </c>
    </row>
    <row r="18" spans="1:11">
      <c r="A18" s="184" t="s">
        <v>122</v>
      </c>
      <c r="B18" s="176"/>
      <c r="C18" s="38"/>
      <c r="D18" s="38"/>
      <c r="E18" s="47"/>
      <c r="F18" s="48"/>
      <c r="G18" s="38"/>
      <c r="H18" s="38"/>
      <c r="I18" s="38"/>
      <c r="J18" s="38"/>
      <c r="K18" s="176"/>
    </row>
    <row r="19" spans="1:11" ht="30">
      <c r="A19" s="184" t="s">
        <v>123</v>
      </c>
      <c r="B19" s="176" t="s">
        <v>49</v>
      </c>
      <c r="C19" s="36" t="s">
        <v>33</v>
      </c>
      <c r="D19" s="36" t="s">
        <v>328</v>
      </c>
      <c r="E19" s="47" t="s">
        <v>330</v>
      </c>
      <c r="F19" s="36"/>
      <c r="G19" s="38">
        <f>SUM(G9:G13,G15:G16)</f>
        <v>91390111.289999992</v>
      </c>
      <c r="H19" s="38">
        <f>SUM(H9:H13,H15:H16)</f>
        <v>90351117</v>
      </c>
      <c r="I19" s="38">
        <f>SUM(I9:I13,I15:I16)</f>
        <v>90351117</v>
      </c>
      <c r="J19" s="38">
        <f>SUM(J9:J13,J15:J16)</f>
        <v>272092345.28999996</v>
      </c>
      <c r="K19" s="176" t="s">
        <v>5</v>
      </c>
    </row>
    <row r="20" spans="1:11" ht="45">
      <c r="A20" s="184" t="s">
        <v>255</v>
      </c>
      <c r="B20" s="176" t="s">
        <v>254</v>
      </c>
      <c r="C20" s="36" t="s">
        <v>331</v>
      </c>
      <c r="D20" s="36" t="s">
        <v>328</v>
      </c>
      <c r="E20" s="47" t="s">
        <v>330</v>
      </c>
      <c r="F20" s="36"/>
      <c r="G20" s="38">
        <f>G14</f>
        <v>1500000</v>
      </c>
      <c r="H20" s="38">
        <f t="shared" ref="H20:J20" si="4">H14</f>
        <v>0</v>
      </c>
      <c r="I20" s="38">
        <f t="shared" si="4"/>
        <v>0</v>
      </c>
      <c r="J20" s="38">
        <f t="shared" si="4"/>
        <v>1500000</v>
      </c>
      <c r="K20" s="176" t="s">
        <v>5</v>
      </c>
    </row>
    <row r="21" spans="1:11" s="178" customFormat="1" ht="12" customHeight="1">
      <c r="B21" s="33"/>
      <c r="C21" s="41"/>
      <c r="D21" s="41"/>
      <c r="E21" s="41"/>
      <c r="F21" s="41"/>
      <c r="G21" s="43"/>
      <c r="H21" s="43"/>
      <c r="K21" s="42"/>
    </row>
    <row r="22" spans="1:11" s="178" customFormat="1" ht="38.25" customHeight="1">
      <c r="A22" s="298" t="s">
        <v>14</v>
      </c>
      <c r="B22" s="299"/>
      <c r="C22" s="299"/>
      <c r="D22" s="299"/>
      <c r="E22" s="299"/>
      <c r="F22" s="44"/>
      <c r="G22" s="45"/>
      <c r="H22" s="299" t="s">
        <v>13</v>
      </c>
      <c r="I22" s="299"/>
      <c r="K22" s="42"/>
    </row>
  </sheetData>
  <mergeCells count="14">
    <mergeCell ref="I1:K1"/>
    <mergeCell ref="A22:E22"/>
    <mergeCell ref="H22:I22"/>
    <mergeCell ref="I2:K2"/>
    <mergeCell ref="A3:K3"/>
    <mergeCell ref="A4:A6"/>
    <mergeCell ref="B4:B6"/>
    <mergeCell ref="C4:F5"/>
    <mergeCell ref="G4:J5"/>
    <mergeCell ref="K4:K6"/>
    <mergeCell ref="K9:K10"/>
    <mergeCell ref="A9:A10"/>
    <mergeCell ref="A11:A12"/>
    <mergeCell ref="K11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2" customWidth="1"/>
    <col min="4" max="5" width="5.7109375" style="52" customWidth="1"/>
    <col min="6" max="6" width="12" style="52" customWidth="1"/>
    <col min="7" max="7" width="5.5703125" style="52" customWidth="1"/>
    <col min="8" max="11" width="12.7109375" style="70" bestFit="1" customWidth="1"/>
    <col min="12" max="12" width="15.5703125" style="70" customWidth="1"/>
    <col min="13" max="16384" width="9.140625" style="9"/>
  </cols>
  <sheetData>
    <row r="1" spans="1:12" ht="75" customHeight="1">
      <c r="A1" s="315" t="s">
        <v>221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</row>
    <row r="2" spans="1:12" ht="15" customHeight="1">
      <c r="A2" s="317" t="s">
        <v>130</v>
      </c>
      <c r="B2" s="317" t="s">
        <v>131</v>
      </c>
      <c r="C2" s="318" t="s">
        <v>0</v>
      </c>
      <c r="D2" s="318"/>
      <c r="E2" s="318"/>
      <c r="F2" s="318"/>
      <c r="G2" s="318"/>
      <c r="H2" s="316" t="s">
        <v>217</v>
      </c>
      <c r="I2" s="316"/>
      <c r="J2" s="316"/>
      <c r="K2" s="316"/>
      <c r="L2" s="316"/>
    </row>
    <row r="3" spans="1:12" ht="15" customHeight="1">
      <c r="A3" s="317"/>
      <c r="B3" s="317"/>
      <c r="C3" s="318"/>
      <c r="D3" s="318"/>
      <c r="E3" s="318"/>
      <c r="F3" s="318"/>
      <c r="G3" s="318"/>
      <c r="H3" s="316"/>
      <c r="I3" s="316"/>
      <c r="J3" s="316"/>
      <c r="K3" s="316"/>
      <c r="L3" s="316"/>
    </row>
    <row r="4" spans="1:12" ht="15" customHeight="1">
      <c r="A4" s="317"/>
      <c r="B4" s="317"/>
      <c r="C4" s="318"/>
      <c r="D4" s="318"/>
      <c r="E4" s="318"/>
      <c r="F4" s="318"/>
      <c r="G4" s="318"/>
      <c r="H4" s="316" t="s">
        <v>212</v>
      </c>
      <c r="I4" s="316" t="s">
        <v>213</v>
      </c>
      <c r="J4" s="316" t="s">
        <v>214</v>
      </c>
      <c r="K4" s="316" t="s">
        <v>215</v>
      </c>
      <c r="L4" s="316" t="s">
        <v>216</v>
      </c>
    </row>
    <row r="5" spans="1:12">
      <c r="A5" s="317"/>
      <c r="B5" s="317"/>
      <c r="C5" s="122" t="s">
        <v>1</v>
      </c>
      <c r="D5" s="122" t="s">
        <v>162</v>
      </c>
      <c r="E5" s="122" t="s">
        <v>163</v>
      </c>
      <c r="F5" s="122" t="s">
        <v>2</v>
      </c>
      <c r="G5" s="122" t="s">
        <v>3</v>
      </c>
      <c r="H5" s="316"/>
      <c r="I5" s="316"/>
      <c r="J5" s="316"/>
      <c r="K5" s="316"/>
      <c r="L5" s="316"/>
    </row>
    <row r="6" spans="1:12" s="21" customFormat="1" ht="42.75">
      <c r="A6" s="59" t="s">
        <v>48</v>
      </c>
      <c r="B6" s="124" t="s">
        <v>132</v>
      </c>
      <c r="C6" s="74" t="s">
        <v>5</v>
      </c>
      <c r="D6" s="74" t="str">
        <f>C6</f>
        <v>Х</v>
      </c>
      <c r="E6" s="74" t="str">
        <f>D6</f>
        <v>Х</v>
      </c>
      <c r="F6" s="97">
        <v>1200000000</v>
      </c>
      <c r="G6" s="74" t="s">
        <v>110</v>
      </c>
      <c r="H6" s="34"/>
      <c r="I6" s="34"/>
      <c r="J6" s="34"/>
      <c r="K6" s="34"/>
      <c r="L6" s="34" t="e">
        <f>L7+L23+L33+L40</f>
        <v>#REF!</v>
      </c>
    </row>
    <row r="7" spans="1:12" ht="28.5">
      <c r="A7" s="87" t="s">
        <v>6</v>
      </c>
      <c r="B7" s="124" t="s">
        <v>66</v>
      </c>
      <c r="C7" s="74" t="s">
        <v>5</v>
      </c>
      <c r="D7" s="74" t="str">
        <f>C7</f>
        <v>Х</v>
      </c>
      <c r="E7" s="74" t="str">
        <f>D7</f>
        <v>Х</v>
      </c>
      <c r="F7" s="74">
        <v>1210000000</v>
      </c>
      <c r="G7" s="74" t="s">
        <v>110</v>
      </c>
      <c r="H7" s="34"/>
      <c r="I7" s="34"/>
      <c r="J7" s="34"/>
      <c r="K7" s="34"/>
      <c r="L7" s="34">
        <f>'ПР3. 10.ПП1.Дороги.2.Мер.'!H22</f>
        <v>268064718.81999999</v>
      </c>
    </row>
    <row r="8" spans="1:12" ht="74.25" customHeight="1">
      <c r="A8" s="317" t="s">
        <v>25</v>
      </c>
      <c r="B8" s="12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7" t="s">
        <v>110</v>
      </c>
      <c r="D8" s="57" t="s">
        <v>110</v>
      </c>
      <c r="E8" s="57" t="s">
        <v>110</v>
      </c>
      <c r="F8" s="57" t="str">
        <f>'ПР3. 10.ПП1.Дороги.2.Мер.'!F10</f>
        <v>12100S5080</v>
      </c>
      <c r="G8" s="57" t="s">
        <v>110</v>
      </c>
      <c r="H8" s="35">
        <v>36475719.57</v>
      </c>
      <c r="I8" s="35">
        <v>21609015.219999999</v>
      </c>
      <c r="J8" s="35">
        <v>14390455.029999999</v>
      </c>
      <c r="K8" s="35">
        <v>11021649.18</v>
      </c>
      <c r="L8" s="35">
        <f>L10</f>
        <v>83496839</v>
      </c>
    </row>
    <row r="9" spans="1:12">
      <c r="A9" s="317"/>
      <c r="B9" s="76" t="s">
        <v>133</v>
      </c>
      <c r="C9" s="77"/>
      <c r="D9" s="79"/>
      <c r="E9" s="79"/>
      <c r="F9" s="79"/>
      <c r="G9" s="79"/>
      <c r="H9" s="78"/>
      <c r="I9" s="78"/>
      <c r="J9" s="78"/>
      <c r="K9" s="78"/>
      <c r="L9" s="78"/>
    </row>
    <row r="10" spans="1:12">
      <c r="A10" s="317"/>
      <c r="B10" s="76" t="s">
        <v>49</v>
      </c>
      <c r="C10" s="77" t="str">
        <f>'ПР3. 10.ПП1.Дороги.2.Мер.'!C10</f>
        <v>009</v>
      </c>
      <c r="D10" s="77" t="str">
        <f>'ПР3. 10.ПП1.Дороги.2.Мер.'!D10</f>
        <v>04</v>
      </c>
      <c r="E10" s="77" t="str">
        <f>'ПР3. 10.ПП1.Дороги.2.Мер.'!E10</f>
        <v>09</v>
      </c>
      <c r="F10" s="77" t="str">
        <f>'ПР3. 10.ПП1.Дороги.2.Мер.'!F10</f>
        <v>12100S5080</v>
      </c>
      <c r="G10" s="77" t="str">
        <f>'ПР3. 10.ПП1.Дороги.2.Мер.'!G10</f>
        <v>244</v>
      </c>
      <c r="H10" s="78">
        <v>36475719.57</v>
      </c>
      <c r="I10" s="78">
        <v>20871041.41</v>
      </c>
      <c r="J10" s="78">
        <v>13896734.17</v>
      </c>
      <c r="K10" s="78">
        <f>12253343.84+0.01</f>
        <v>12253343.85</v>
      </c>
      <c r="L10" s="78">
        <f>'ПР3. 10.ПП1.Дороги.2.Мер.'!H10</f>
        <v>83496839</v>
      </c>
    </row>
    <row r="11" spans="1:12" ht="60">
      <c r="A11" s="317" t="s">
        <v>26</v>
      </c>
      <c r="B11" s="12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53" t="s">
        <v>110</v>
      </c>
      <c r="D11" s="53" t="s">
        <v>110</v>
      </c>
      <c r="E11" s="53" t="s">
        <v>110</v>
      </c>
      <c r="F11" s="57">
        <f>'ПР3. 10.ПП1.Дороги.2.Мер.'!F16</f>
        <v>1210000110</v>
      </c>
      <c r="G11" s="53" t="s">
        <v>110</v>
      </c>
      <c r="H11" s="35">
        <v>0</v>
      </c>
      <c r="I11" s="35">
        <v>0</v>
      </c>
      <c r="J11" s="35">
        <v>5000000</v>
      </c>
      <c r="K11" s="35">
        <v>0</v>
      </c>
      <c r="L11" s="35">
        <f>L13</f>
        <v>4929150</v>
      </c>
    </row>
    <row r="12" spans="1:12">
      <c r="A12" s="317"/>
      <c r="B12" s="76" t="s">
        <v>133</v>
      </c>
      <c r="C12" s="77"/>
      <c r="D12" s="79"/>
      <c r="E12" s="79"/>
      <c r="F12" s="79"/>
      <c r="G12" s="79"/>
      <c r="H12" s="78"/>
      <c r="I12" s="78"/>
      <c r="J12" s="78"/>
      <c r="K12" s="78"/>
      <c r="L12" s="78"/>
    </row>
    <row r="13" spans="1:12">
      <c r="A13" s="317"/>
      <c r="B13" s="76" t="s">
        <v>49</v>
      </c>
      <c r="C13" s="77">
        <f>'ПР3. 10.ПП1.Дороги.2.Мер.'!C16</f>
        <v>801</v>
      </c>
      <c r="D13" s="77" t="str">
        <f>'ПР3. 10.ПП1.Дороги.2.Мер.'!D16</f>
        <v>04</v>
      </c>
      <c r="E13" s="77" t="str">
        <f>'ПР3. 10.ПП1.Дороги.2.Мер.'!E16</f>
        <v>09</v>
      </c>
      <c r="F13" s="77">
        <f>'ПР3. 10.ПП1.Дороги.2.Мер.'!F16</f>
        <v>1210000110</v>
      </c>
      <c r="G13" s="77">
        <f>'ПР3. 10.ПП1.Дороги.2.Мер.'!G16</f>
        <v>870</v>
      </c>
      <c r="H13" s="78"/>
      <c r="I13" s="78"/>
      <c r="J13" s="78"/>
      <c r="K13" s="78"/>
      <c r="L13" s="78">
        <f>'ПР3. 10.ПП1.Дороги.2.Мер.'!H16</f>
        <v>4929150</v>
      </c>
    </row>
    <row r="14" spans="1:12" ht="30">
      <c r="A14" s="317" t="s">
        <v>27</v>
      </c>
      <c r="B14" s="12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53" t="s">
        <v>110</v>
      </c>
      <c r="D14" s="53" t="s">
        <v>110</v>
      </c>
      <c r="E14" s="53" t="s">
        <v>110</v>
      </c>
      <c r="F14" s="57">
        <f>'ПР3. 10.ПП1.Дороги.2.Мер.'!F17</f>
        <v>1210000130</v>
      </c>
      <c r="G14" s="53" t="s">
        <v>110</v>
      </c>
      <c r="H14" s="306" t="s">
        <v>218</v>
      </c>
      <c r="I14" s="307"/>
      <c r="J14" s="307"/>
      <c r="K14" s="308"/>
      <c r="L14" s="35">
        <f>L16</f>
        <v>65500000</v>
      </c>
    </row>
    <row r="15" spans="1:12">
      <c r="A15" s="317"/>
      <c r="B15" s="76" t="s">
        <v>133</v>
      </c>
      <c r="C15" s="77"/>
      <c r="D15" s="79"/>
      <c r="E15" s="79"/>
      <c r="F15" s="79"/>
      <c r="G15" s="79"/>
      <c r="H15" s="309"/>
      <c r="I15" s="310"/>
      <c r="J15" s="310"/>
      <c r="K15" s="311"/>
      <c r="L15" s="78"/>
    </row>
    <row r="16" spans="1:12">
      <c r="A16" s="317"/>
      <c r="B16" s="76" t="s">
        <v>49</v>
      </c>
      <c r="C16" s="77" t="str">
        <f>'ПР3. 10.ПП1.Дороги.2.Мер.'!C17</f>
        <v>009</v>
      </c>
      <c r="D16" s="77" t="str">
        <f>'ПР3. 10.ПП1.Дороги.2.Мер.'!D17</f>
        <v>04</v>
      </c>
      <c r="E16" s="77" t="str">
        <f>'ПР3. 10.ПП1.Дороги.2.Мер.'!E17</f>
        <v>09</v>
      </c>
      <c r="F16" s="77">
        <f>'ПР3. 10.ПП1.Дороги.2.Мер.'!F17</f>
        <v>1210000130</v>
      </c>
      <c r="G16" s="77">
        <f>'ПР3. 10.ПП1.Дороги.2.Мер.'!G17</f>
        <v>244</v>
      </c>
      <c r="H16" s="312"/>
      <c r="I16" s="313"/>
      <c r="J16" s="313"/>
      <c r="K16" s="314"/>
      <c r="L16" s="78">
        <f>'ПР3. 10.ПП1.Дороги.2.Мер.'!H17</f>
        <v>65500000</v>
      </c>
    </row>
    <row r="17" spans="1:12">
      <c r="A17" s="317" t="s">
        <v>80</v>
      </c>
      <c r="B17" s="123" t="e">
        <f>'ПР3. 10.ПП1.Дороги.2.Мер.'!#REF!</f>
        <v>#REF!</v>
      </c>
      <c r="C17" s="53" t="s">
        <v>110</v>
      </c>
      <c r="D17" s="53" t="s">
        <v>110</v>
      </c>
      <c r="E17" s="53" t="s">
        <v>110</v>
      </c>
      <c r="F17" s="57" t="e">
        <f>'ПР3. 10.ПП1.Дороги.2.Мер.'!#REF!</f>
        <v>#REF!</v>
      </c>
      <c r="G17" s="53" t="s">
        <v>110</v>
      </c>
      <c r="H17" s="306" t="s">
        <v>218</v>
      </c>
      <c r="I17" s="307"/>
      <c r="J17" s="307"/>
      <c r="K17" s="308"/>
      <c r="L17" s="35" t="e">
        <f>L19</f>
        <v>#REF!</v>
      </c>
    </row>
    <row r="18" spans="1:12">
      <c r="A18" s="317"/>
      <c r="B18" s="76" t="s">
        <v>133</v>
      </c>
      <c r="C18" s="77"/>
      <c r="D18" s="79"/>
      <c r="E18" s="79"/>
      <c r="F18" s="79"/>
      <c r="G18" s="79"/>
      <c r="H18" s="309"/>
      <c r="I18" s="310"/>
      <c r="J18" s="310"/>
      <c r="K18" s="311"/>
      <c r="L18" s="78"/>
    </row>
    <row r="19" spans="1:12">
      <c r="A19" s="317"/>
      <c r="B19" s="76" t="s">
        <v>49</v>
      </c>
      <c r="C19" s="77" t="e">
        <f>'ПР3. 10.ПП1.Дороги.2.Мер.'!#REF!</f>
        <v>#REF!</v>
      </c>
      <c r="D19" s="77" t="e">
        <f>'ПР3. 10.ПП1.Дороги.2.Мер.'!#REF!</f>
        <v>#REF!</v>
      </c>
      <c r="E19" s="77" t="e">
        <f>'ПР3. 10.ПП1.Дороги.2.Мер.'!#REF!</f>
        <v>#REF!</v>
      </c>
      <c r="F19" s="77" t="e">
        <f>'ПР3. 10.ПП1.Дороги.2.Мер.'!#REF!</f>
        <v>#REF!</v>
      </c>
      <c r="G19" s="77" t="e">
        <f>'ПР3. 10.ПП1.Дороги.2.Мер.'!#REF!</f>
        <v>#REF!</v>
      </c>
      <c r="H19" s="312"/>
      <c r="I19" s="313"/>
      <c r="J19" s="313"/>
      <c r="K19" s="314"/>
      <c r="L19" s="78" t="e">
        <f>'ПР3. 10.ПП1.Дороги.2.Мер.'!#REF!</f>
        <v>#REF!</v>
      </c>
    </row>
    <row r="20" spans="1:12">
      <c r="A20" s="317" t="s">
        <v>97</v>
      </c>
      <c r="B20" s="123" t="e">
        <f>'ПР3. 10.ПП1.Дороги.2.Мер.'!#REF!</f>
        <v>#REF!</v>
      </c>
      <c r="C20" s="53" t="s">
        <v>110</v>
      </c>
      <c r="D20" s="53" t="s">
        <v>110</v>
      </c>
      <c r="E20" s="53" t="s">
        <v>110</v>
      </c>
      <c r="F20" s="57" t="e">
        <f>'ПР3. 10.ПП1.Дороги.2.Мер.'!#REF!</f>
        <v>#REF!</v>
      </c>
      <c r="G20" s="53" t="s">
        <v>110</v>
      </c>
      <c r="H20" s="306" t="s">
        <v>218</v>
      </c>
      <c r="I20" s="307"/>
      <c r="J20" s="307"/>
      <c r="K20" s="308"/>
      <c r="L20" s="35" t="e">
        <f>L22</f>
        <v>#REF!</v>
      </c>
    </row>
    <row r="21" spans="1:12">
      <c r="A21" s="317"/>
      <c r="B21" s="76" t="s">
        <v>133</v>
      </c>
      <c r="C21" s="77"/>
      <c r="D21" s="79"/>
      <c r="E21" s="79"/>
      <c r="F21" s="79"/>
      <c r="G21" s="79"/>
      <c r="H21" s="309"/>
      <c r="I21" s="310"/>
      <c r="J21" s="310"/>
      <c r="K21" s="311"/>
      <c r="L21" s="78"/>
    </row>
    <row r="22" spans="1:12">
      <c r="A22" s="317"/>
      <c r="B22" s="76" t="s">
        <v>49</v>
      </c>
      <c r="C22" s="77" t="e">
        <f>'ПР3. 10.ПП1.Дороги.2.Мер.'!#REF!</f>
        <v>#REF!</v>
      </c>
      <c r="D22" s="77" t="e">
        <f>'ПР3. 10.ПП1.Дороги.2.Мер.'!#REF!</f>
        <v>#REF!</v>
      </c>
      <c r="E22" s="77" t="e">
        <f>'ПР3. 10.ПП1.Дороги.2.Мер.'!#REF!</f>
        <v>#REF!</v>
      </c>
      <c r="F22" s="77" t="e">
        <f>'ПР3. 10.ПП1.Дороги.2.Мер.'!#REF!</f>
        <v>#REF!</v>
      </c>
      <c r="G22" s="77" t="e">
        <f>'ПР3. 10.ПП1.Дороги.2.Мер.'!#REF!</f>
        <v>#REF!</v>
      </c>
      <c r="H22" s="312"/>
      <c r="I22" s="313"/>
      <c r="J22" s="313"/>
      <c r="K22" s="314"/>
      <c r="L22" s="78" t="e">
        <f>'ПР3. 10.ПП1.Дороги.2.Мер.'!#REF!</f>
        <v>#REF!</v>
      </c>
    </row>
    <row r="23" spans="1:12" ht="28.5">
      <c r="A23" s="61" t="s">
        <v>7</v>
      </c>
      <c r="B23" s="124" t="s">
        <v>63</v>
      </c>
      <c r="C23" s="74" t="s">
        <v>5</v>
      </c>
      <c r="D23" s="74" t="str">
        <f>C23</f>
        <v>Х</v>
      </c>
      <c r="E23" s="74" t="str">
        <f>D23</f>
        <v>Х</v>
      </c>
      <c r="F23" s="74">
        <v>1220000000</v>
      </c>
      <c r="G23" s="74" t="s">
        <v>110</v>
      </c>
      <c r="H23" s="34"/>
      <c r="I23" s="34"/>
      <c r="J23" s="34"/>
      <c r="K23" s="34"/>
      <c r="L23" s="34" t="e">
        <f>#REF!</f>
        <v>#REF!</v>
      </c>
    </row>
    <row r="24" spans="1:12">
      <c r="A24" s="317" t="s">
        <v>28</v>
      </c>
      <c r="B24" s="123" t="e">
        <f>#REF!</f>
        <v>#REF!</v>
      </c>
      <c r="C24" s="53" t="s">
        <v>110</v>
      </c>
      <c r="D24" s="53" t="s">
        <v>110</v>
      </c>
      <c r="E24" s="53" t="s">
        <v>110</v>
      </c>
      <c r="F24" s="57" t="e">
        <f>#REF!</f>
        <v>#REF!</v>
      </c>
      <c r="G24" s="53" t="s">
        <v>110</v>
      </c>
      <c r="H24" s="35">
        <v>40000</v>
      </c>
      <c r="I24" s="35">
        <v>50000</v>
      </c>
      <c r="J24" s="35">
        <v>55000</v>
      </c>
      <c r="K24" s="35">
        <v>55000</v>
      </c>
      <c r="L24" s="35" t="e">
        <f>L26</f>
        <v>#REF!</v>
      </c>
    </row>
    <row r="25" spans="1:12">
      <c r="A25" s="317"/>
      <c r="B25" s="76" t="s">
        <v>133</v>
      </c>
      <c r="C25" s="77"/>
      <c r="D25" s="79"/>
      <c r="E25" s="79"/>
      <c r="F25" s="79"/>
      <c r="G25" s="79"/>
      <c r="H25" s="78"/>
      <c r="I25" s="78"/>
      <c r="J25" s="78"/>
      <c r="K25" s="78"/>
      <c r="L25" s="78"/>
    </row>
    <row r="26" spans="1:12">
      <c r="A26" s="317"/>
      <c r="B26" s="76" t="s">
        <v>49</v>
      </c>
      <c r="C26" s="77" t="e">
        <f>#REF!</f>
        <v>#REF!</v>
      </c>
      <c r="D26" s="77" t="e">
        <f>#REF!</f>
        <v>#REF!</v>
      </c>
      <c r="E26" s="77" t="e">
        <f>#REF!</f>
        <v>#REF!</v>
      </c>
      <c r="F26" s="77" t="e">
        <f>#REF!</f>
        <v>#REF!</v>
      </c>
      <c r="G26" s="77" t="e">
        <f>#REF!</f>
        <v>#REF!</v>
      </c>
      <c r="H26" s="78">
        <v>40000</v>
      </c>
      <c r="I26" s="78">
        <v>50000</v>
      </c>
      <c r="J26" s="78">
        <v>55000</v>
      </c>
      <c r="K26" s="78">
        <v>55000</v>
      </c>
      <c r="L26" s="78" t="e">
        <f>#REF!</f>
        <v>#REF!</v>
      </c>
    </row>
    <row r="27" spans="1:12">
      <c r="A27" s="317" t="s">
        <v>29</v>
      </c>
      <c r="B27" s="123" t="e">
        <f>#REF!</f>
        <v>#REF!</v>
      </c>
      <c r="C27" s="53" t="s">
        <v>110</v>
      </c>
      <c r="D27" s="53" t="s">
        <v>110</v>
      </c>
      <c r="E27" s="53" t="s">
        <v>110</v>
      </c>
      <c r="F27" s="57" t="e">
        <f>#REF!</f>
        <v>#REF!</v>
      </c>
      <c r="G27" s="53" t="s">
        <v>110</v>
      </c>
      <c r="H27" s="35">
        <v>0</v>
      </c>
      <c r="I27" s="35">
        <v>0</v>
      </c>
      <c r="J27" s="35">
        <v>80000</v>
      </c>
      <c r="K27" s="35">
        <v>0</v>
      </c>
      <c r="L27" s="35" t="e">
        <f>L29</f>
        <v>#REF!</v>
      </c>
    </row>
    <row r="28" spans="1:12">
      <c r="A28" s="317"/>
      <c r="B28" s="76" t="s">
        <v>133</v>
      </c>
      <c r="C28" s="77"/>
      <c r="D28" s="79"/>
      <c r="E28" s="79"/>
      <c r="F28" s="79"/>
      <c r="G28" s="79"/>
      <c r="H28" s="78"/>
      <c r="I28" s="78"/>
      <c r="J28" s="78"/>
      <c r="K28" s="78"/>
      <c r="L28" s="78"/>
    </row>
    <row r="29" spans="1:12">
      <c r="A29" s="317"/>
      <c r="B29" s="76" t="s">
        <v>49</v>
      </c>
      <c r="C29" s="77" t="e">
        <f>#REF!</f>
        <v>#REF!</v>
      </c>
      <c r="D29" s="77" t="e">
        <f>#REF!</f>
        <v>#REF!</v>
      </c>
      <c r="E29" s="77" t="e">
        <f>#REF!</f>
        <v>#REF!</v>
      </c>
      <c r="F29" s="77" t="e">
        <f>#REF!</f>
        <v>#REF!</v>
      </c>
      <c r="G29" s="77" t="e">
        <f>#REF!</f>
        <v>#REF!</v>
      </c>
      <c r="H29" s="78">
        <v>0</v>
      </c>
      <c r="I29" s="78">
        <v>0</v>
      </c>
      <c r="J29" s="78">
        <v>80000</v>
      </c>
      <c r="K29" s="78">
        <v>0</v>
      </c>
      <c r="L29" s="78" t="e">
        <f>#REF!</f>
        <v>#REF!</v>
      </c>
    </row>
    <row r="30" spans="1:12">
      <c r="A30" s="317" t="s">
        <v>30</v>
      </c>
      <c r="B30" s="123" t="e">
        <f>#REF!</f>
        <v>#REF!</v>
      </c>
      <c r="C30" s="53" t="s">
        <v>110</v>
      </c>
      <c r="D30" s="53" t="s">
        <v>110</v>
      </c>
      <c r="E30" s="53" t="s">
        <v>110</v>
      </c>
      <c r="F30" s="57" t="e">
        <f>#REF!</f>
        <v>#REF!</v>
      </c>
      <c r="G30" s="53" t="s">
        <v>110</v>
      </c>
      <c r="H30" s="35">
        <v>0</v>
      </c>
      <c r="I30" s="35">
        <v>90000</v>
      </c>
      <c r="J30" s="35">
        <v>0</v>
      </c>
      <c r="K30" s="35">
        <v>0</v>
      </c>
      <c r="L30" s="35" t="e">
        <f>L32</f>
        <v>#REF!</v>
      </c>
    </row>
    <row r="31" spans="1:12">
      <c r="A31" s="317"/>
      <c r="B31" s="76" t="s">
        <v>133</v>
      </c>
      <c r="C31" s="77"/>
      <c r="D31" s="79"/>
      <c r="E31" s="79"/>
      <c r="F31" s="79"/>
      <c r="G31" s="79"/>
      <c r="H31" s="78"/>
      <c r="I31" s="78"/>
      <c r="J31" s="78"/>
      <c r="K31" s="78"/>
      <c r="L31" s="78"/>
    </row>
    <row r="32" spans="1:12">
      <c r="A32" s="317"/>
      <c r="B32" s="76" t="s">
        <v>49</v>
      </c>
      <c r="C32" s="77" t="e">
        <f>#REF!</f>
        <v>#REF!</v>
      </c>
      <c r="D32" s="77" t="e">
        <f>#REF!</f>
        <v>#REF!</v>
      </c>
      <c r="E32" s="77" t="e">
        <f>#REF!</f>
        <v>#REF!</v>
      </c>
      <c r="F32" s="77" t="e">
        <f>#REF!</f>
        <v>#REF!</v>
      </c>
      <c r="G32" s="77" t="e">
        <f>#REF!</f>
        <v>#REF!</v>
      </c>
      <c r="H32" s="78">
        <v>0</v>
      </c>
      <c r="I32" s="78">
        <v>90000</v>
      </c>
      <c r="J32" s="78">
        <v>0</v>
      </c>
      <c r="K32" s="78">
        <v>0</v>
      </c>
      <c r="L32" s="78" t="e">
        <f>#REF!</f>
        <v>#REF!</v>
      </c>
    </row>
    <row r="33" spans="1:12" ht="73.5" customHeight="1">
      <c r="A33" s="87" t="s">
        <v>8</v>
      </c>
      <c r="B33" s="124" t="s">
        <v>74</v>
      </c>
      <c r="C33" s="74" t="s">
        <v>5</v>
      </c>
      <c r="D33" s="74" t="str">
        <f>C33</f>
        <v>Х</v>
      </c>
      <c r="E33" s="74" t="str">
        <f>D33</f>
        <v>Х</v>
      </c>
      <c r="F33" s="74">
        <v>1230000000</v>
      </c>
      <c r="G33" s="74" t="s">
        <v>110</v>
      </c>
      <c r="H33" s="34"/>
      <c r="I33" s="34"/>
      <c r="J33" s="34"/>
      <c r="K33" s="34"/>
      <c r="L33" s="34">
        <f>'ПР6. 16.ПП3.Трансп.2.Мер.'!H13</f>
        <v>143156000</v>
      </c>
    </row>
    <row r="34" spans="1:12" ht="75">
      <c r="A34" s="317" t="s">
        <v>31</v>
      </c>
      <c r="B34" s="12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3" t="s">
        <v>110</v>
      </c>
      <c r="D34" s="53" t="s">
        <v>110</v>
      </c>
      <c r="E34" s="53" t="s">
        <v>110</v>
      </c>
      <c r="F34" s="57">
        <f>F36</f>
        <v>1230000010</v>
      </c>
      <c r="G34" s="53" t="s">
        <v>110</v>
      </c>
      <c r="H34" s="35">
        <v>23623382.75</v>
      </c>
      <c r="I34" s="35">
        <v>14477001.65</v>
      </c>
      <c r="J34" s="35">
        <v>18982416.309999999</v>
      </c>
      <c r="K34" s="35">
        <v>23476199.289999999</v>
      </c>
      <c r="L34" s="35">
        <f>L36</f>
        <v>89156000</v>
      </c>
    </row>
    <row r="35" spans="1:12" s="80" customFormat="1" ht="12.75" customHeight="1">
      <c r="A35" s="317"/>
      <c r="B35" s="76" t="s">
        <v>133</v>
      </c>
      <c r="C35" s="77"/>
      <c r="D35" s="79"/>
      <c r="E35" s="79"/>
      <c r="F35" s="79"/>
      <c r="G35" s="79"/>
      <c r="H35" s="78"/>
      <c r="I35" s="78"/>
      <c r="J35" s="78"/>
      <c r="K35" s="78"/>
      <c r="L35" s="78"/>
    </row>
    <row r="36" spans="1:12" s="80" customFormat="1" ht="12.75" customHeight="1">
      <c r="A36" s="317"/>
      <c r="B36" s="76" t="s">
        <v>49</v>
      </c>
      <c r="C36" s="78" t="str">
        <f>'ПР6. 16.ПП3.Трансп.2.Мер.'!C9</f>
        <v>009</v>
      </c>
      <c r="D36" s="78" t="str">
        <f>'ПР6. 16.ПП3.Трансп.2.Мер.'!D9</f>
        <v>04</v>
      </c>
      <c r="E36" s="78" t="str">
        <f>'ПР6. 16.ПП3.Трансп.2.Мер.'!E9</f>
        <v>08</v>
      </c>
      <c r="F36" s="57">
        <f>'ПР6. 16.ПП3.Трансп.2.Мер.'!F9</f>
        <v>1230000010</v>
      </c>
      <c r="G36" s="78">
        <f>'ПР6. 16.ПП3.Трансп.2.Мер.'!G9</f>
        <v>812</v>
      </c>
      <c r="H36" s="78">
        <v>23623382.75</v>
      </c>
      <c r="I36" s="78">
        <v>14477001.65</v>
      </c>
      <c r="J36" s="78">
        <v>18982416.309999999</v>
      </c>
      <c r="K36" s="78">
        <v>23476199.289999999</v>
      </c>
      <c r="L36" s="78">
        <f>'ПР6. 16.ПП3.Трансп.2.Мер.'!H9</f>
        <v>89156000</v>
      </c>
    </row>
    <row r="37" spans="1:12">
      <c r="A37" s="317" t="s">
        <v>111</v>
      </c>
      <c r="B37" s="123" t="str">
        <f>'ПР6. 16.ПП3.Трансп.2.Мер.'!A11</f>
        <v>Приобретение автобусов для муниципальных нужд</v>
      </c>
      <c r="C37" s="53" t="s">
        <v>110</v>
      </c>
      <c r="D37" s="53" t="s">
        <v>110</v>
      </c>
      <c r="E37" s="53" t="s">
        <v>110</v>
      </c>
      <c r="F37" s="57">
        <f>'ПР6. 16.ПП3.Трансп.2.Мер.'!F11</f>
        <v>1230000020</v>
      </c>
      <c r="G37" s="53"/>
      <c r="H37" s="35">
        <v>0</v>
      </c>
      <c r="I37" s="35">
        <v>0</v>
      </c>
      <c r="J37" s="35">
        <v>35000000</v>
      </c>
      <c r="K37" s="35">
        <v>0</v>
      </c>
      <c r="L37" s="35">
        <f>L39</f>
        <v>51000000</v>
      </c>
    </row>
    <row r="38" spans="1:12" s="80" customFormat="1" ht="12.75" customHeight="1">
      <c r="A38" s="317"/>
      <c r="B38" s="76" t="s">
        <v>133</v>
      </c>
      <c r="C38" s="77"/>
      <c r="D38" s="79"/>
      <c r="E38" s="79"/>
      <c r="F38" s="79"/>
      <c r="G38" s="79"/>
      <c r="H38" s="78"/>
      <c r="I38" s="78"/>
      <c r="J38" s="78"/>
      <c r="K38" s="78"/>
      <c r="L38" s="78"/>
    </row>
    <row r="39" spans="1:12" s="80" customFormat="1" ht="12.75" customHeight="1">
      <c r="A39" s="317"/>
      <c r="B39" s="76" t="s">
        <v>49</v>
      </c>
      <c r="C39" s="78" t="str">
        <f>'ПР6. 16.ПП3.Трансп.2.Мер.'!C11</f>
        <v>009</v>
      </c>
      <c r="D39" s="78" t="str">
        <f>'ПР6. 16.ПП3.Трансп.2.Мер.'!D11</f>
        <v>04</v>
      </c>
      <c r="E39" s="78" t="str">
        <f>'ПР6. 16.ПП3.Трансп.2.Мер.'!E11</f>
        <v>08</v>
      </c>
      <c r="F39" s="57">
        <f>'ПР6. 16.ПП3.Трансп.2.Мер.'!F11</f>
        <v>1230000020</v>
      </c>
      <c r="G39" s="83">
        <f>'ПР6. 16.ПП3.Трансп.2.Мер.'!G11</f>
        <v>244</v>
      </c>
      <c r="H39" s="78">
        <v>0</v>
      </c>
      <c r="I39" s="78">
        <v>0</v>
      </c>
      <c r="J39" s="78">
        <v>35000000</v>
      </c>
      <c r="K39" s="78">
        <v>0</v>
      </c>
      <c r="L39" s="78">
        <f>'ПР6. 16.ПП3.Трансп.2.Мер.'!H11</f>
        <v>51000000</v>
      </c>
    </row>
    <row r="40" spans="1:12" ht="44.25" customHeight="1">
      <c r="A40" s="87" t="s">
        <v>54</v>
      </c>
      <c r="B40" s="124" t="s">
        <v>84</v>
      </c>
      <c r="C40" s="74" t="s">
        <v>5</v>
      </c>
      <c r="D40" s="74" t="str">
        <f>C40</f>
        <v>Х</v>
      </c>
      <c r="E40" s="74" t="str">
        <f>D40</f>
        <v>Х</v>
      </c>
      <c r="F40" s="74">
        <v>1240000000</v>
      </c>
      <c r="G40" s="74" t="s">
        <v>110</v>
      </c>
      <c r="H40" s="34"/>
      <c r="I40" s="34"/>
      <c r="J40" s="34"/>
      <c r="K40" s="34"/>
      <c r="L40" s="34">
        <f>'ПР4. 19.ПП4.Благ.2.Мер.'!G17</f>
        <v>92890111.289999992</v>
      </c>
    </row>
    <row r="41" spans="1:12" ht="15" customHeight="1">
      <c r="A41" s="317" t="s">
        <v>55</v>
      </c>
      <c r="B41" s="123" t="s">
        <v>95</v>
      </c>
      <c r="C41" s="53" t="s">
        <v>110</v>
      </c>
      <c r="D41" s="53" t="s">
        <v>110</v>
      </c>
      <c r="E41" s="53" t="s">
        <v>110</v>
      </c>
      <c r="F41" s="57">
        <f>F43</f>
        <v>1240000010</v>
      </c>
      <c r="G41" s="53" t="s">
        <v>110</v>
      </c>
      <c r="H41" s="35">
        <f>H43+H44</f>
        <v>11833563</v>
      </c>
      <c r="I41" s="35">
        <f t="shared" ref="I41:K41" si="0">I43+I44</f>
        <v>9821595</v>
      </c>
      <c r="J41" s="35">
        <f t="shared" si="0"/>
        <v>11000121</v>
      </c>
      <c r="K41" s="35">
        <f t="shared" si="0"/>
        <v>11719106</v>
      </c>
      <c r="L41" s="35">
        <f>L43+L44</f>
        <v>48898860.289999999</v>
      </c>
    </row>
    <row r="42" spans="1:12" s="80" customFormat="1" ht="12.75" customHeight="1">
      <c r="A42" s="317"/>
      <c r="B42" s="76" t="s">
        <v>133</v>
      </c>
      <c r="C42" s="77"/>
      <c r="D42" s="79"/>
      <c r="E42" s="79"/>
      <c r="F42" s="79"/>
      <c r="G42" s="79"/>
      <c r="H42" s="78"/>
      <c r="I42" s="78"/>
      <c r="J42" s="78"/>
      <c r="K42" s="78"/>
      <c r="L42" s="78"/>
    </row>
    <row r="43" spans="1:12" s="80" customFormat="1" ht="12.75" customHeight="1">
      <c r="A43" s="317"/>
      <c r="B43" s="76" t="s">
        <v>49</v>
      </c>
      <c r="C43" s="77" t="str">
        <f>'ПР4. 19.ПП4.Благ.2.Мер.'!C9</f>
        <v>009</v>
      </c>
      <c r="D43" s="77" t="str">
        <f>'ПР4. 19.ПП4.Благ.2.Мер.'!D9</f>
        <v>0503</v>
      </c>
      <c r="E43" s="77" t="e">
        <f>'ПР4. 19.ПП4.Благ.2.Мер.'!#REF!</f>
        <v>#REF!</v>
      </c>
      <c r="F43" s="77">
        <f>'ПР4. 19.ПП4.Благ.2.Мер.'!E9</f>
        <v>1240000010</v>
      </c>
      <c r="G43" s="77">
        <f>'ПР4. 19.ПП4.Благ.2.Мер.'!F9</f>
        <v>244</v>
      </c>
      <c r="H43" s="78">
        <v>5151542</v>
      </c>
      <c r="I43" s="78">
        <v>2821595</v>
      </c>
      <c r="J43" s="78">
        <v>2719297</v>
      </c>
      <c r="K43" s="78">
        <v>5037085</v>
      </c>
      <c r="L43" s="78">
        <f>'ПР4. 19.ПП4.Благ.2.Мер.'!G9</f>
        <v>20253994.289999999</v>
      </c>
    </row>
    <row r="44" spans="1:12" s="80" customFormat="1" ht="12.75" customHeight="1">
      <c r="A44" s="317"/>
      <c r="B44" s="76" t="s">
        <v>49</v>
      </c>
      <c r="C44" s="77" t="str">
        <f>'ПР4. 19.ПП4.Благ.2.Мер.'!C10</f>
        <v>009</v>
      </c>
      <c r="D44" s="77" t="str">
        <f>'ПР4. 19.ПП4.Благ.2.Мер.'!D10</f>
        <v>0503</v>
      </c>
      <c r="E44" s="77" t="e">
        <f>'ПР4. 19.ПП4.Благ.2.Мер.'!#REF!</f>
        <v>#REF!</v>
      </c>
      <c r="F44" s="77">
        <f>'ПР4. 19.ПП4.Благ.2.Мер.'!E10</f>
        <v>1240000010</v>
      </c>
      <c r="G44" s="77">
        <f>'ПР4. 19.ПП4.Благ.2.Мер.'!F10</f>
        <v>812</v>
      </c>
      <c r="H44" s="78">
        <v>6682021</v>
      </c>
      <c r="I44" s="78">
        <v>7000000</v>
      </c>
      <c r="J44" s="78">
        <v>8280824</v>
      </c>
      <c r="K44" s="78">
        <v>6682021</v>
      </c>
      <c r="L44" s="78">
        <f>'ПР4. 19.ПП4.Благ.2.Мер.'!G10</f>
        <v>28644866</v>
      </c>
    </row>
    <row r="45" spans="1:12">
      <c r="A45" s="317" t="s">
        <v>56</v>
      </c>
      <c r="B45" s="123" t="s">
        <v>52</v>
      </c>
      <c r="C45" s="53" t="s">
        <v>110</v>
      </c>
      <c r="D45" s="53" t="s">
        <v>110</v>
      </c>
      <c r="E45" s="53" t="s">
        <v>110</v>
      </c>
      <c r="F45" s="57">
        <f>F47</f>
        <v>1240000020</v>
      </c>
      <c r="G45" s="53" t="s">
        <v>110</v>
      </c>
      <c r="H45" s="35">
        <f>H47+H48</f>
        <v>2374334</v>
      </c>
      <c r="I45" s="35">
        <f t="shared" ref="I45:K45" si="1">I47+I48</f>
        <v>3517084</v>
      </c>
      <c r="J45" s="35">
        <f t="shared" si="1"/>
        <v>5187636</v>
      </c>
      <c r="K45" s="35">
        <f t="shared" si="1"/>
        <v>2469001</v>
      </c>
      <c r="L45" s="35">
        <f>L47+L48</f>
        <v>13275876</v>
      </c>
    </row>
    <row r="46" spans="1:12" s="80" customFormat="1" ht="12.75" customHeight="1">
      <c r="A46" s="317"/>
      <c r="B46" s="76" t="s">
        <v>133</v>
      </c>
      <c r="C46" s="77"/>
      <c r="D46" s="79"/>
      <c r="E46" s="79"/>
      <c r="F46" s="79"/>
      <c r="G46" s="79"/>
      <c r="H46" s="78"/>
      <c r="I46" s="78"/>
      <c r="J46" s="78"/>
      <c r="K46" s="78"/>
      <c r="L46" s="78"/>
    </row>
    <row r="47" spans="1:12" s="80" customFormat="1" ht="12.75" customHeight="1">
      <c r="A47" s="317"/>
      <c r="B47" s="76" t="s">
        <v>49</v>
      </c>
      <c r="C47" s="78" t="str">
        <f>'ПР4. 19.ПП4.Благ.2.Мер.'!C11</f>
        <v>009</v>
      </c>
      <c r="D47" s="78" t="str">
        <f>'ПР4. 19.ПП4.Благ.2.Мер.'!D11</f>
        <v>0503</v>
      </c>
      <c r="E47" s="78" t="e">
        <f>'ПР4. 19.ПП4.Благ.2.Мер.'!#REF!</f>
        <v>#REF!</v>
      </c>
      <c r="F47" s="77">
        <f>'ПР4. 19.ПП4.Благ.2.Мер.'!E11</f>
        <v>1240000020</v>
      </c>
      <c r="G47" s="78" t="str">
        <f>'ПР4. 19.ПП4.Благ.2.Мер.'!F11</f>
        <v>244</v>
      </c>
      <c r="H47" s="78">
        <v>46500</v>
      </c>
      <c r="I47" s="78">
        <v>46500</v>
      </c>
      <c r="J47" s="78">
        <v>318679</v>
      </c>
      <c r="K47" s="78">
        <v>46500</v>
      </c>
      <c r="L47" s="78">
        <f>'ПР4. 19.ПП4.Благ.2.Мер.'!G11</f>
        <v>186000</v>
      </c>
    </row>
    <row r="48" spans="1:12" s="80" customFormat="1" ht="12.75" customHeight="1">
      <c r="A48" s="317"/>
      <c r="B48" s="76" t="s">
        <v>49</v>
      </c>
      <c r="C48" s="78" t="str">
        <f>'ПР4. 19.ПП4.Благ.2.Мер.'!C12</f>
        <v>009</v>
      </c>
      <c r="D48" s="78" t="str">
        <f>'ПР4. 19.ПП4.Благ.2.Мер.'!D12</f>
        <v>0503</v>
      </c>
      <c r="E48" s="78" t="e">
        <f>'ПР4. 19.ПП4.Благ.2.Мер.'!#REF!</f>
        <v>#REF!</v>
      </c>
      <c r="F48" s="77">
        <f>'ПР4. 19.ПП4.Благ.2.Мер.'!E12</f>
        <v>1240000020</v>
      </c>
      <c r="G48" s="78">
        <f>'ПР4. 19.ПП4.Благ.2.Мер.'!F12</f>
        <v>812</v>
      </c>
      <c r="H48" s="78">
        <v>2327834</v>
      </c>
      <c r="I48" s="78">
        <v>3470584</v>
      </c>
      <c r="J48" s="78">
        <v>4868957</v>
      </c>
      <c r="K48" s="78">
        <f>L48-H48-I48-J48</f>
        <v>2422501</v>
      </c>
      <c r="L48" s="78">
        <f>'ПР4. 19.ПП4.Благ.2.Мер.'!G12</f>
        <v>13089876</v>
      </c>
    </row>
    <row r="49" spans="1:13">
      <c r="A49" s="317" t="s">
        <v>96</v>
      </c>
      <c r="B49" s="123" t="str">
        <f>'ПР4. 19.ПП4.Благ.2.Мер.'!A13</f>
        <v>Благоустройство мест массового отдыха населения</v>
      </c>
      <c r="C49" s="53" t="s">
        <v>110</v>
      </c>
      <c r="D49" s="53" t="s">
        <v>110</v>
      </c>
      <c r="E49" s="53" t="s">
        <v>110</v>
      </c>
      <c r="F49" s="57">
        <f>F51</f>
        <v>1240000030</v>
      </c>
      <c r="G49" s="53" t="s">
        <v>110</v>
      </c>
      <c r="H49" s="35"/>
      <c r="I49" s="35"/>
      <c r="J49" s="35"/>
      <c r="K49" s="35"/>
      <c r="L49" s="35">
        <f>L51</f>
        <v>325995</v>
      </c>
    </row>
    <row r="50" spans="1:13" s="80" customFormat="1" ht="12.75" customHeight="1">
      <c r="A50" s="317"/>
      <c r="B50" s="76" t="s">
        <v>133</v>
      </c>
      <c r="C50" s="77"/>
      <c r="D50" s="79"/>
      <c r="E50" s="79"/>
      <c r="F50" s="79"/>
      <c r="G50" s="79"/>
      <c r="H50" s="78"/>
      <c r="I50" s="78"/>
      <c r="J50" s="78"/>
      <c r="K50" s="78"/>
      <c r="L50" s="78"/>
    </row>
    <row r="51" spans="1:13" s="80" customFormat="1" ht="12.75" customHeight="1">
      <c r="A51" s="317"/>
      <c r="B51" s="76" t="s">
        <v>49</v>
      </c>
      <c r="C51" s="78" t="str">
        <f>'ПР4. 19.ПП4.Благ.2.Мер.'!C13</f>
        <v>009</v>
      </c>
      <c r="D51" s="78" t="str">
        <f>'ПР4. 19.ПП4.Благ.2.Мер.'!D13</f>
        <v>0503</v>
      </c>
      <c r="E51" s="78" t="e">
        <f>'ПР4. 19.ПП4.Благ.2.Мер.'!#REF!</f>
        <v>#REF!</v>
      </c>
      <c r="F51" s="57">
        <f>'ПР4. 19.ПП4.Благ.2.Мер.'!E13</f>
        <v>1240000030</v>
      </c>
      <c r="G51" s="78" t="str">
        <f>'ПР4. 19.ПП4.Благ.2.Мер.'!F13</f>
        <v>244</v>
      </c>
      <c r="H51" s="78">
        <v>0</v>
      </c>
      <c r="I51" s="78">
        <f>48000+99999.9</f>
        <v>147999.9</v>
      </c>
      <c r="J51" s="78">
        <v>90000.1</v>
      </c>
      <c r="K51" s="78">
        <f>L51-J51-I51</f>
        <v>87995</v>
      </c>
      <c r="L51" s="78">
        <f>'ПР4. 19.ПП4.Благ.2.Мер.'!G13</f>
        <v>325995</v>
      </c>
    </row>
    <row r="52" spans="1:13" ht="60">
      <c r="A52" s="317" t="s">
        <v>98</v>
      </c>
      <c r="B52" s="12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3" t="s">
        <v>110</v>
      </c>
      <c r="D52" s="53" t="s">
        <v>110</v>
      </c>
      <c r="E52" s="53" t="s">
        <v>110</v>
      </c>
      <c r="F52" s="57">
        <f>F54</f>
        <v>1240000060</v>
      </c>
      <c r="G52" s="53" t="s">
        <v>110</v>
      </c>
      <c r="H52" s="35">
        <v>0</v>
      </c>
      <c r="I52" s="35">
        <v>0</v>
      </c>
      <c r="J52" s="35">
        <v>100000</v>
      </c>
      <c r="K52" s="35">
        <v>0</v>
      </c>
      <c r="L52" s="35">
        <f>L54</f>
        <v>100000</v>
      </c>
    </row>
    <row r="53" spans="1:13" s="80" customFormat="1" ht="12.75" customHeight="1">
      <c r="A53" s="317"/>
      <c r="B53" s="76" t="s">
        <v>133</v>
      </c>
      <c r="C53" s="77"/>
      <c r="D53" s="79"/>
      <c r="E53" s="79"/>
      <c r="F53" s="79"/>
      <c r="G53" s="79"/>
      <c r="H53" s="78"/>
      <c r="I53" s="78"/>
      <c r="J53" s="78"/>
      <c r="K53" s="78"/>
      <c r="L53" s="78"/>
    </row>
    <row r="54" spans="1:13" s="80" customFormat="1" ht="12.75" customHeight="1">
      <c r="A54" s="317"/>
      <c r="B54" s="76" t="s">
        <v>49</v>
      </c>
      <c r="C54" s="78" t="str">
        <f>'ПР4. 19.ПП4.Благ.2.Мер.'!C15</f>
        <v>009</v>
      </c>
      <c r="D54" s="78" t="str">
        <f>'ПР4. 19.ПП4.Благ.2.Мер.'!D15</f>
        <v>0503</v>
      </c>
      <c r="E54" s="78" t="e">
        <f>'ПР4. 19.ПП4.Благ.2.Мер.'!#REF!</f>
        <v>#REF!</v>
      </c>
      <c r="F54" s="77">
        <f>'ПР4. 19.ПП4.Благ.2.Мер.'!E15</f>
        <v>1240000060</v>
      </c>
      <c r="G54" s="77">
        <f>'ПР4. 19.ПП4.Благ.2.Мер.'!F15</f>
        <v>244</v>
      </c>
      <c r="H54" s="78">
        <v>0</v>
      </c>
      <c r="I54" s="78">
        <v>0</v>
      </c>
      <c r="J54" s="78">
        <v>100000</v>
      </c>
      <c r="K54" s="78">
        <v>0</v>
      </c>
      <c r="L54" s="78">
        <f>'ПР4. 19.ПП4.Благ.2.Мер.'!G15</f>
        <v>100000</v>
      </c>
    </row>
    <row r="55" spans="1:13">
      <c r="A55" s="317" t="s">
        <v>100</v>
      </c>
      <c r="B55" s="123" t="s">
        <v>108</v>
      </c>
      <c r="C55" s="53" t="s">
        <v>110</v>
      </c>
      <c r="D55" s="53" t="s">
        <v>110</v>
      </c>
      <c r="E55" s="53" t="s">
        <v>110</v>
      </c>
      <c r="F55" s="57">
        <f>F57</f>
        <v>1240000070</v>
      </c>
      <c r="G55" s="53" t="s">
        <v>110</v>
      </c>
      <c r="H55" s="35">
        <f>H57</f>
        <v>5813235.8899999997</v>
      </c>
      <c r="I55" s="35">
        <f t="shared" ref="I55:K55" si="2">I57</f>
        <v>11069265.949999999</v>
      </c>
      <c r="J55" s="35">
        <f t="shared" si="2"/>
        <v>6138492.8700000001</v>
      </c>
      <c r="K55" s="35">
        <f t="shared" si="2"/>
        <v>5768385.29</v>
      </c>
      <c r="L55" s="35">
        <f>L57</f>
        <v>28789380</v>
      </c>
    </row>
    <row r="56" spans="1:13" s="80" customFormat="1" ht="12.75" customHeight="1">
      <c r="A56" s="317"/>
      <c r="B56" s="76" t="s">
        <v>133</v>
      </c>
      <c r="C56" s="77"/>
      <c r="D56" s="79"/>
      <c r="E56" s="79"/>
      <c r="F56" s="79"/>
      <c r="G56" s="79"/>
      <c r="H56" s="78"/>
      <c r="I56" s="78"/>
      <c r="J56" s="78"/>
      <c r="K56" s="78"/>
      <c r="L56" s="78"/>
    </row>
    <row r="57" spans="1:13" s="80" customFormat="1" ht="12.75" customHeight="1">
      <c r="A57" s="317"/>
      <c r="B57" s="76" t="s">
        <v>49</v>
      </c>
      <c r="C57" s="78" t="str">
        <f>'ПР4. 19.ПП4.Благ.2.Мер.'!C16</f>
        <v>009</v>
      </c>
      <c r="D57" s="78" t="str">
        <f>'ПР4. 19.ПП4.Благ.2.Мер.'!D16</f>
        <v>0503</v>
      </c>
      <c r="E57" s="78" t="e">
        <f>'ПР4. 19.ПП4.Благ.2.Мер.'!#REF!</f>
        <v>#REF!</v>
      </c>
      <c r="F57" s="57">
        <f>'ПР4. 19.ПП4.Благ.2.Мер.'!E16</f>
        <v>1240000070</v>
      </c>
      <c r="G57" s="77">
        <f>'ПР4. 19.ПП4.Благ.2.Мер.'!F16</f>
        <v>244</v>
      </c>
      <c r="H57" s="78">
        <v>5813235.8899999997</v>
      </c>
      <c r="I57" s="78">
        <v>11069265.949999999</v>
      </c>
      <c r="J57" s="78">
        <f>L57-H57-I57-K57</f>
        <v>6138492.8700000001</v>
      </c>
      <c r="K57" s="78">
        <v>5768385.29</v>
      </c>
      <c r="L57" s="78">
        <f>'ПР4. 19.ПП4.Благ.2.Мер.'!G16</f>
        <v>28789380</v>
      </c>
    </row>
    <row r="58" spans="1:13">
      <c r="B58" s="31"/>
      <c r="C58" s="54"/>
      <c r="D58" s="54"/>
      <c r="E58" s="54"/>
      <c r="F58" s="54"/>
      <c r="G58" s="54"/>
      <c r="H58" s="32"/>
      <c r="I58" s="32"/>
      <c r="J58" s="32"/>
      <c r="K58" s="32"/>
      <c r="L58" s="32"/>
    </row>
    <row r="59" spans="1:13">
      <c r="B59" s="31"/>
      <c r="C59" s="54"/>
      <c r="D59" s="54"/>
      <c r="E59" s="54"/>
      <c r="F59" s="54"/>
      <c r="G59" s="54"/>
      <c r="H59" s="32"/>
      <c r="I59" s="32"/>
      <c r="J59" s="32"/>
      <c r="K59" s="32"/>
      <c r="L59" s="32"/>
    </row>
    <row r="60" spans="1:13" s="10" customFormat="1">
      <c r="C60" s="52"/>
      <c r="D60" s="52"/>
      <c r="E60" s="52"/>
      <c r="F60" s="52"/>
      <c r="G60" s="52"/>
      <c r="H60" s="70"/>
      <c r="I60" s="70"/>
      <c r="J60" s="70"/>
      <c r="K60" s="70"/>
      <c r="L60" s="70"/>
      <c r="M60" s="9"/>
    </row>
    <row r="61" spans="1:13" s="10" customFormat="1" ht="15" customHeight="1">
      <c r="B61" s="125"/>
      <c r="C61" s="55"/>
      <c r="D61" s="55"/>
      <c r="E61" s="55"/>
      <c r="F61" s="55"/>
      <c r="G61" s="56"/>
      <c r="H61" s="75"/>
      <c r="I61" s="75"/>
      <c r="J61" s="75"/>
      <c r="K61" s="75"/>
      <c r="L61" s="75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33" t="s">
        <v>135</v>
      </c>
      <c r="P1" s="233"/>
      <c r="Q1" s="233"/>
      <c r="R1" s="233"/>
    </row>
    <row r="4" spans="1:18" ht="37.5" customHeight="1">
      <c r="A4" s="234" t="s">
        <v>150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</row>
    <row r="5" spans="1:18" s="82" customFormat="1" ht="1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235" t="s">
        <v>136</v>
      </c>
      <c r="R5" s="235"/>
    </row>
    <row r="6" spans="1:18" ht="51" customHeight="1">
      <c r="A6" s="231" t="s">
        <v>9</v>
      </c>
      <c r="B6" s="231" t="s">
        <v>35</v>
      </c>
      <c r="C6" s="231" t="s">
        <v>137</v>
      </c>
      <c r="D6" s="231" t="s">
        <v>138</v>
      </c>
      <c r="E6" s="231" t="s">
        <v>149</v>
      </c>
      <c r="F6" s="231" t="s">
        <v>139</v>
      </c>
      <c r="G6" s="231"/>
      <c r="H6" s="231" t="s">
        <v>151</v>
      </c>
      <c r="I6" s="231"/>
      <c r="J6" s="231"/>
      <c r="K6" s="231"/>
      <c r="L6" s="231"/>
      <c r="M6" s="231"/>
      <c r="N6" s="231"/>
      <c r="O6" s="231" t="s">
        <v>155</v>
      </c>
      <c r="P6" s="231"/>
      <c r="Q6" s="231"/>
      <c r="R6" s="231"/>
    </row>
    <row r="7" spans="1:18" ht="77.25" customHeight="1">
      <c r="A7" s="231"/>
      <c r="B7" s="231"/>
      <c r="C7" s="231"/>
      <c r="D7" s="231"/>
      <c r="E7" s="231"/>
      <c r="F7" s="71" t="s">
        <v>152</v>
      </c>
      <c r="G7" s="71" t="s">
        <v>140</v>
      </c>
      <c r="H7" s="71" t="s">
        <v>152</v>
      </c>
      <c r="I7" s="71" t="s">
        <v>141</v>
      </c>
      <c r="J7" s="71" t="s">
        <v>142</v>
      </c>
      <c r="K7" s="71" t="s">
        <v>143</v>
      </c>
      <c r="L7" s="71" t="s">
        <v>144</v>
      </c>
      <c r="M7" s="71" t="s">
        <v>145</v>
      </c>
      <c r="N7" s="71" t="s">
        <v>146</v>
      </c>
      <c r="O7" s="71" t="s">
        <v>147</v>
      </c>
      <c r="P7" s="71" t="s">
        <v>142</v>
      </c>
      <c r="Q7" s="71" t="s">
        <v>143</v>
      </c>
      <c r="R7" s="71" t="s">
        <v>145</v>
      </c>
    </row>
    <row r="8" spans="1:18" ht="28.5">
      <c r="A8" s="72" t="s">
        <v>21</v>
      </c>
      <c r="B8" s="25" t="e">
        <f>'ПР1. 05.СТРОИТЕЛЬСТВО'!#REF!</f>
        <v>#REF!</v>
      </c>
      <c r="C8" s="71" t="s">
        <v>58</v>
      </c>
      <c r="D8" s="71">
        <v>3.5</v>
      </c>
      <c r="E8" s="51">
        <f>'06. Пр.1 Распределение. Отч.7'!K49+'06. Пр.1 Распределение. Отч.7'!M49</f>
        <v>420833.2</v>
      </c>
      <c r="F8" s="51" t="e">
        <f>'ПР1. 05.СТРОИТЕЛЬСТВО'!#REF!</f>
        <v>#REF!</v>
      </c>
      <c r="G8" s="51" t="e">
        <f>F8</f>
        <v>#REF!</v>
      </c>
      <c r="H8" s="51" t="e">
        <f>F8</f>
        <v>#REF!</v>
      </c>
      <c r="I8" s="51" t="e">
        <f>H8</f>
        <v>#REF!</v>
      </c>
      <c r="J8" s="51" t="e">
        <f>I8</f>
        <v>#REF!</v>
      </c>
      <c r="K8" s="71"/>
      <c r="L8" s="71"/>
      <c r="M8" s="71"/>
      <c r="N8" s="71" t="s">
        <v>153</v>
      </c>
      <c r="O8" s="51">
        <f>'06. Пр.1 Распределение. Отч.7'!Q49</f>
        <v>0</v>
      </c>
      <c r="P8" s="51">
        <f>O8</f>
        <v>0</v>
      </c>
      <c r="Q8" s="71"/>
      <c r="R8" s="71"/>
    </row>
    <row r="9" spans="1:18" ht="15" hidden="1">
      <c r="A9" s="71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71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71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71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71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71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71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71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71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71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72"/>
      <c r="B19" s="25" t="s">
        <v>88</v>
      </c>
      <c r="C19" s="25"/>
      <c r="D19" s="51">
        <f t="shared" ref="D19:J19" si="0">D8</f>
        <v>3.5</v>
      </c>
      <c r="E19" s="51">
        <f t="shared" si="0"/>
        <v>420833.2</v>
      </c>
      <c r="F19" s="51" t="e">
        <f t="shared" si="0"/>
        <v>#REF!</v>
      </c>
      <c r="G19" s="51" t="e">
        <f t="shared" si="0"/>
        <v>#REF!</v>
      </c>
      <c r="H19" s="51" t="e">
        <f t="shared" si="0"/>
        <v>#REF!</v>
      </c>
      <c r="I19" s="51" t="e">
        <f t="shared" si="0"/>
        <v>#REF!</v>
      </c>
      <c r="J19" s="51" t="e">
        <f t="shared" si="0"/>
        <v>#REF!</v>
      </c>
      <c r="K19" s="51"/>
      <c r="L19" s="51"/>
      <c r="M19" s="51"/>
      <c r="N19" s="51" t="str">
        <f>N8</f>
        <v>4-й кв. 2015 года</v>
      </c>
      <c r="O19" s="51">
        <f>O8</f>
        <v>0</v>
      </c>
      <c r="P19" s="51">
        <f>P8</f>
        <v>0</v>
      </c>
      <c r="Q19" s="51"/>
      <c r="R19" s="51"/>
    </row>
    <row r="20" spans="1:18" ht="15" hidden="1">
      <c r="A20" s="73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73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73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73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73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32" t="s">
        <v>148</v>
      </c>
      <c r="C27" s="232"/>
      <c r="D27" s="232"/>
      <c r="E27" s="232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27"/>
  <sheetViews>
    <sheetView view="pageBreakPreview" zoomScaleNormal="100" zoomScaleSheetLayoutView="100" workbookViewId="0">
      <selection activeCell="F8" sqref="F8:J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0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33" t="s">
        <v>113</v>
      </c>
      <c r="H1" s="233"/>
      <c r="I1" s="233"/>
      <c r="J1" s="233"/>
    </row>
    <row r="4" spans="1:10">
      <c r="A4" s="234" t="s">
        <v>19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0" ht="28.5">
      <c r="A5" s="15" t="s">
        <v>9</v>
      </c>
      <c r="B5" s="15" t="s">
        <v>17</v>
      </c>
      <c r="C5" s="15" t="s">
        <v>10</v>
      </c>
      <c r="D5" s="88" t="s">
        <v>18</v>
      </c>
      <c r="E5" s="15" t="s">
        <v>11</v>
      </c>
      <c r="F5" s="165" t="s">
        <v>116</v>
      </c>
      <c r="G5" s="165" t="s">
        <v>117</v>
      </c>
      <c r="H5" s="165" t="s">
        <v>118</v>
      </c>
      <c r="I5" s="165" t="s">
        <v>161</v>
      </c>
      <c r="J5" s="165" t="s">
        <v>233</v>
      </c>
    </row>
    <row r="6" spans="1:10" ht="30.75" customHeight="1">
      <c r="A6" s="16" t="s">
        <v>21</v>
      </c>
      <c r="B6" s="241" t="s">
        <v>78</v>
      </c>
      <c r="C6" s="242"/>
      <c r="D6" s="242"/>
      <c r="E6" s="242"/>
      <c r="F6" s="242"/>
      <c r="G6" s="242"/>
      <c r="H6" s="242"/>
      <c r="I6" s="242"/>
      <c r="J6" s="243"/>
    </row>
    <row r="7" spans="1:10" ht="66" customHeight="1">
      <c r="A7" s="237"/>
      <c r="B7" s="239" t="s">
        <v>89</v>
      </c>
      <c r="C7" s="29" t="s">
        <v>12</v>
      </c>
      <c r="D7" s="119" t="s">
        <v>5</v>
      </c>
      <c r="E7" s="237" t="s">
        <v>282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38"/>
      <c r="B8" s="240"/>
      <c r="C8" s="29" t="s">
        <v>58</v>
      </c>
      <c r="D8" s="119" t="s">
        <v>5</v>
      </c>
      <c r="E8" s="238"/>
      <c r="F8" s="28">
        <f>'04.П2.Долгоср.период'!D9</f>
        <v>170.26</v>
      </c>
      <c r="G8" s="28">
        <v>170.26</v>
      </c>
      <c r="H8" s="28">
        <f>G8</f>
        <v>170.26</v>
      </c>
      <c r="I8" s="28">
        <f>H8</f>
        <v>170.26</v>
      </c>
      <c r="J8" s="28">
        <f>I8</f>
        <v>170.26</v>
      </c>
    </row>
    <row r="9" spans="1:10" ht="69.75" customHeight="1">
      <c r="A9" s="118"/>
      <c r="B9" s="126" t="s">
        <v>211</v>
      </c>
      <c r="C9" s="119" t="s">
        <v>12</v>
      </c>
      <c r="D9" s="120" t="s">
        <v>5</v>
      </c>
      <c r="E9" s="4" t="s">
        <v>193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4" t="s">
        <v>20</v>
      </c>
      <c r="B10" s="241" t="s">
        <v>91</v>
      </c>
      <c r="C10" s="242"/>
      <c r="D10" s="242"/>
      <c r="E10" s="242"/>
      <c r="F10" s="242"/>
      <c r="G10" s="242"/>
      <c r="H10" s="242"/>
      <c r="I10" s="242"/>
      <c r="J10" s="243"/>
    </row>
    <row r="11" spans="1:10">
      <c r="A11" s="24" t="s">
        <v>22</v>
      </c>
      <c r="B11" s="244" t="s">
        <v>65</v>
      </c>
      <c r="C11" s="245"/>
      <c r="D11" s="245"/>
      <c r="E11" s="245"/>
      <c r="F11" s="245"/>
      <c r="G11" s="245"/>
      <c r="H11" s="245"/>
      <c r="I11" s="245"/>
      <c r="J11" s="246"/>
    </row>
    <row r="12" spans="1:10" ht="45">
      <c r="A12" s="9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90" t="str">
        <f>'09.ПП1.Дороги.1.Пок.'!C7</f>
        <v>%</v>
      </c>
      <c r="D12" s="88">
        <v>0.1</v>
      </c>
      <c r="E12" s="88" t="str">
        <f>'09.ПП1.Дороги.1.Пок.'!D7</f>
        <v>Ведомственная статистика</v>
      </c>
      <c r="F12" s="28">
        <f>'09.ПП1.Дороги.1.Пок.'!E7</f>
        <v>2.0737912670207219</v>
      </c>
      <c r="G12" s="28">
        <f>'09.ПП1.Дороги.1.Пок.'!F7</f>
        <v>2.09</v>
      </c>
      <c r="H12" s="28">
        <f>'09.ПП1.Дороги.1.Пок.'!G7</f>
        <v>2.1</v>
      </c>
      <c r="I12" s="28">
        <f>'09.ПП1.Дороги.1.Пок.'!H7</f>
        <v>2.11</v>
      </c>
      <c r="J12" s="28">
        <f>'09.ПП1.Дороги.1.Пок.'!I7</f>
        <v>2.12</v>
      </c>
    </row>
    <row r="13" spans="1:10" ht="60">
      <c r="A13" s="30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0" t="str">
        <f>'09.ПП1.Дороги.1.Пок.'!C8</f>
        <v>%</v>
      </c>
      <c r="D13" s="88">
        <v>0.1</v>
      </c>
      <c r="E13" s="29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0" t="s">
        <v>23</v>
      </c>
      <c r="B14" s="241" t="s">
        <v>92</v>
      </c>
      <c r="C14" s="242"/>
      <c r="D14" s="242"/>
      <c r="E14" s="242"/>
      <c r="F14" s="242"/>
      <c r="G14" s="242"/>
      <c r="H14" s="242"/>
      <c r="I14" s="242"/>
      <c r="J14" s="243"/>
    </row>
    <row r="15" spans="1:10" s="116" customFormat="1">
      <c r="A15" s="115" t="s">
        <v>24</v>
      </c>
      <c r="B15" s="244" t="s">
        <v>69</v>
      </c>
      <c r="C15" s="245"/>
      <c r="D15" s="245"/>
      <c r="E15" s="245"/>
      <c r="F15" s="245"/>
      <c r="G15" s="245"/>
      <c r="H15" s="245"/>
      <c r="I15" s="245"/>
      <c r="J15" s="246"/>
    </row>
    <row r="16" spans="1:10" ht="90">
      <c r="A16" s="9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90" t="str">
        <f>'12.ПП2.БДД.1.Пок.'!C7</f>
        <v>%</v>
      </c>
      <c r="D16" s="88">
        <v>0.15</v>
      </c>
      <c r="E16" s="8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88">
        <f>'12.ПП2.БДД.1.Пок.'!H7</f>
        <v>100</v>
      </c>
      <c r="J16" s="8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88">
        <v>0.15</v>
      </c>
      <c r="E17" s="15" t="str">
        <f>'12.ПП2.БДД.1.Пок.'!D8</f>
        <v>Данные ОГИБДД МУ МВД России по ЗАТО г. Железногорск</v>
      </c>
      <c r="F17" s="88">
        <f>'12.ПП2.БДД.1.Пок.'!E8</f>
        <v>65</v>
      </c>
      <c r="G17" s="88">
        <f>'12.ПП2.БДД.1.Пок.'!F8</f>
        <v>80</v>
      </c>
      <c r="H17" s="88">
        <f>'12.ПП2.БДД.1.Пок.'!G8</f>
        <v>80</v>
      </c>
      <c r="I17" s="88">
        <f>'12.ПП2.БДД.1.Пок.'!H8</f>
        <v>80</v>
      </c>
      <c r="J17" s="88">
        <f>'12.ПП2.БДД.1.Пок.'!I8</f>
        <v>80</v>
      </c>
    </row>
    <row r="18" spans="1:10">
      <c r="A18" s="24" t="s">
        <v>50</v>
      </c>
      <c r="B18" s="244" t="s">
        <v>93</v>
      </c>
      <c r="C18" s="245"/>
      <c r="D18" s="245"/>
      <c r="E18" s="245"/>
      <c r="F18" s="245"/>
      <c r="G18" s="245"/>
      <c r="H18" s="245"/>
      <c r="I18" s="245"/>
      <c r="J18" s="246"/>
    </row>
    <row r="19" spans="1:10">
      <c r="A19" s="24" t="s">
        <v>32</v>
      </c>
      <c r="B19" s="244" t="s">
        <v>70</v>
      </c>
      <c r="C19" s="245"/>
      <c r="D19" s="245"/>
      <c r="E19" s="245"/>
      <c r="F19" s="245"/>
      <c r="G19" s="245"/>
      <c r="H19" s="245"/>
      <c r="I19" s="245"/>
      <c r="J19" s="246"/>
    </row>
    <row r="20" spans="1:10" ht="85.5">
      <c r="A20" s="9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8" t="str">
        <f>'15.ПП3.Трансп.1.Пок.'!C7</f>
        <v>%</v>
      </c>
      <c r="D20" s="88">
        <v>0.15</v>
      </c>
      <c r="E20" s="106" t="s">
        <v>202</v>
      </c>
      <c r="F20" s="88">
        <f>'15.ПП3.Трансп.1.Пок.'!E7</f>
        <v>0</v>
      </c>
      <c r="G20" s="88">
        <f>'15.ПП3.Трансп.1.Пок.'!F7</f>
        <v>0</v>
      </c>
      <c r="H20" s="88">
        <f>'15.ПП3.Трансп.1.Пок.'!G7</f>
        <v>0</v>
      </c>
      <c r="I20" s="88">
        <f>'15.ПП3.Трансп.1.Пок.'!H7</f>
        <v>0</v>
      </c>
      <c r="J20" s="88">
        <f>'15.ПП3.Трансп.1.Пок.'!I7</f>
        <v>0</v>
      </c>
    </row>
    <row r="21" spans="1:10" ht="28.5">
      <c r="A21" s="90"/>
      <c r="B21" s="18" t="str">
        <f>'15.ПП3.Трансп.1.Пок.'!B8</f>
        <v>Объем субсидий на 1 перевезенного пассажира</v>
      </c>
      <c r="C21" s="88" t="str">
        <f>'15.ПП3.Трансп.1.Пок.'!C8</f>
        <v>руб/пасс</v>
      </c>
      <c r="D21" s="88">
        <v>0.1</v>
      </c>
      <c r="E21" s="106" t="str">
        <f>'15.ПП3.Трансп.1.Пок.'!D8</f>
        <v>Ведомственная статистика</v>
      </c>
      <c r="F21" s="28">
        <f>'15.ПП3.Трансп.1.Пок.'!E8</f>
        <v>6.4127588100905086</v>
      </c>
      <c r="G21" s="28">
        <f>'15.ПП3.Трансп.1.Пок.'!F8</f>
        <v>6.51</v>
      </c>
      <c r="H21" s="88">
        <f>'15.ПП3.Трансп.1.Пок.'!G8</f>
        <v>6.83</v>
      </c>
      <c r="I21" s="88">
        <f>'15.ПП3.Трансп.1.Пок.'!H8</f>
        <v>6.92</v>
      </c>
      <c r="J21" s="88">
        <f>'15.ПП3.Трансп.1.Пок.'!I8</f>
        <v>6.98</v>
      </c>
    </row>
    <row r="22" spans="1:10">
      <c r="A22" s="24" t="s">
        <v>57</v>
      </c>
      <c r="B22" s="244" t="s">
        <v>94</v>
      </c>
      <c r="C22" s="245"/>
      <c r="D22" s="245"/>
      <c r="E22" s="245"/>
      <c r="F22" s="245"/>
      <c r="G22" s="245"/>
      <c r="H22" s="245"/>
      <c r="I22" s="245"/>
      <c r="J22" s="246"/>
    </row>
    <row r="23" spans="1:10">
      <c r="A23" s="24" t="s">
        <v>87</v>
      </c>
      <c r="B23" s="244" t="s">
        <v>85</v>
      </c>
      <c r="C23" s="245"/>
      <c r="D23" s="245"/>
      <c r="E23" s="245"/>
      <c r="F23" s="245"/>
      <c r="G23" s="245"/>
      <c r="H23" s="245"/>
      <c r="I23" s="245"/>
      <c r="J23" s="246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91" t="str">
        <f>'18.ПП4.Благ.1.Пок.'!C7</f>
        <v>%</v>
      </c>
      <c r="D24" s="88">
        <v>0.15</v>
      </c>
      <c r="E24" s="91" t="str">
        <f>'18.ПП4.Благ.1.Пок.'!D7</f>
        <v>Ведомственная статистика</v>
      </c>
      <c r="F24" s="88">
        <f>'18.ПП4.Благ.1.Пок.'!E7</f>
        <v>100</v>
      </c>
      <c r="G24" s="88">
        <f>'18.ПП4.Благ.1.Пок.'!F7</f>
        <v>100</v>
      </c>
      <c r="H24" s="88">
        <f>'18.ПП4.Благ.1.Пок.'!G7</f>
        <v>100</v>
      </c>
      <c r="I24" s="88">
        <f>'18.ПП4.Благ.1.Пок.'!H7</f>
        <v>100</v>
      </c>
      <c r="J24" s="88">
        <f>'18.ПП4.Благ.1.Пок.'!I7</f>
        <v>100</v>
      </c>
    </row>
    <row r="25" spans="1:10" ht="71.25">
      <c r="A25" s="163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163" t="str">
        <f>'18.ПП4.Благ.1.Пок.'!C8</f>
        <v>%</v>
      </c>
      <c r="D25" s="163">
        <v>0.1</v>
      </c>
      <c r="E25" s="163" t="str">
        <f>'18.ПП4.Благ.1.Пок.'!D8</f>
        <v>Ведомственная статистика</v>
      </c>
      <c r="F25" s="28">
        <f>'18.ПП4.Благ.1.Пок.'!E8</f>
        <v>3.5637271904884984</v>
      </c>
      <c r="G25" s="28">
        <f>'18.ПП4.Благ.1.Пок.'!F8</f>
        <v>3.5637271904884984</v>
      </c>
      <c r="H25" s="28">
        <f>'18.ПП4.Благ.1.Пок.'!G8</f>
        <v>3.5637271904884984</v>
      </c>
      <c r="I25" s="28">
        <f>'18.ПП4.Благ.1.Пок.'!H8</f>
        <v>3.5637271904884984</v>
      </c>
      <c r="J25" s="28">
        <f>'18.ПП4.Благ.1.Пок.'!I8</f>
        <v>3.5637271904884984</v>
      </c>
    </row>
    <row r="27" spans="1:10" ht="37.5" customHeight="1">
      <c r="B27" s="232" t="s">
        <v>14</v>
      </c>
      <c r="C27" s="232"/>
      <c r="D27" s="109"/>
      <c r="E27" s="13"/>
      <c r="F27" s="13"/>
      <c r="I27" s="236" t="s">
        <v>13</v>
      </c>
      <c r="J27" s="236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47" t="s">
        <v>112</v>
      </c>
      <c r="H1" s="247"/>
      <c r="I1" s="247"/>
      <c r="J1" s="247"/>
      <c r="K1" s="247"/>
      <c r="L1" s="247"/>
      <c r="M1" s="247"/>
      <c r="N1" s="247"/>
      <c r="O1" s="247"/>
      <c r="P1" s="247"/>
    </row>
    <row r="4" spans="1:16" ht="18" customHeight="1">
      <c r="A4" s="234" t="s">
        <v>45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</row>
    <row r="5" spans="1:16" ht="14.25" customHeight="1">
      <c r="A5" s="231" t="s">
        <v>9</v>
      </c>
      <c r="B5" s="231" t="s">
        <v>47</v>
      </c>
      <c r="C5" s="231" t="s">
        <v>10</v>
      </c>
      <c r="D5" s="237" t="s">
        <v>116</v>
      </c>
      <c r="E5" s="237" t="s">
        <v>117</v>
      </c>
      <c r="F5" s="237" t="s">
        <v>118</v>
      </c>
      <c r="G5" s="231" t="s">
        <v>34</v>
      </c>
      <c r="H5" s="231"/>
      <c r="I5" s="249" t="s">
        <v>46</v>
      </c>
      <c r="J5" s="249"/>
      <c r="K5" s="249"/>
      <c r="L5" s="249"/>
      <c r="M5" s="249"/>
      <c r="N5" s="249"/>
      <c r="O5" s="249"/>
      <c r="P5" s="249"/>
    </row>
    <row r="6" spans="1:16" ht="18.75" customHeight="1">
      <c r="A6" s="231"/>
      <c r="B6" s="231"/>
      <c r="C6" s="231"/>
      <c r="D6" s="238"/>
      <c r="E6" s="238"/>
      <c r="F6" s="238"/>
      <c r="G6" s="50">
        <v>2018</v>
      </c>
      <c r="H6" s="50">
        <v>2019</v>
      </c>
      <c r="I6" s="148">
        <v>2020</v>
      </c>
      <c r="J6" s="148">
        <v>2021</v>
      </c>
      <c r="K6" s="148">
        <v>2022</v>
      </c>
      <c r="L6" s="148">
        <v>2023</v>
      </c>
      <c r="M6" s="148">
        <v>2024</v>
      </c>
      <c r="N6" s="148">
        <v>2025</v>
      </c>
      <c r="O6" s="148">
        <v>2026</v>
      </c>
      <c r="P6" s="14">
        <v>2027</v>
      </c>
    </row>
    <row r="7" spans="1:16" ht="75.75" customHeight="1">
      <c r="A7" s="24" t="s">
        <v>21</v>
      </c>
      <c r="B7" s="3" t="s">
        <v>78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68.25" customHeight="1">
      <c r="A8" s="231"/>
      <c r="B8" s="250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171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31"/>
      <c r="B9" s="250"/>
      <c r="C9" s="171" t="str">
        <f>'03.П1.Показатели'!C8</f>
        <v>км</v>
      </c>
      <c r="D9" s="28">
        <v>170.26</v>
      </c>
      <c r="E9" s="28">
        <v>170.26</v>
      </c>
      <c r="F9" s="28">
        <v>170.26</v>
      </c>
      <c r="G9" s="28">
        <v>170.26</v>
      </c>
      <c r="H9" s="28">
        <v>170.26</v>
      </c>
      <c r="I9" s="28">
        <v>170.26</v>
      </c>
      <c r="J9" s="28">
        <v>170.26</v>
      </c>
      <c r="K9" s="28">
        <v>170.26</v>
      </c>
      <c r="L9" s="28">
        <v>170.26</v>
      </c>
      <c r="M9" s="28">
        <v>170.26</v>
      </c>
      <c r="N9" s="28">
        <v>170.26</v>
      </c>
      <c r="O9" s="28">
        <v>170.26</v>
      </c>
      <c r="P9" s="28">
        <v>170.26</v>
      </c>
    </row>
    <row r="10" spans="1:16" ht="90">
      <c r="A10" s="171"/>
      <c r="B10" s="22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2" t="str">
        <f>'03.П1.Показатели'!C9</f>
        <v>%</v>
      </c>
      <c r="D10" s="28">
        <f>'03.П1.Показатели'!F9</f>
        <v>100</v>
      </c>
      <c r="E10" s="28">
        <f>'03.П1.Показатели'!G9</f>
        <v>100</v>
      </c>
      <c r="F10" s="28">
        <f>'03.П1.Показатели'!H9</f>
        <v>100</v>
      </c>
      <c r="G10" s="28">
        <f>'03.П1.Показатели'!I9</f>
        <v>100</v>
      </c>
      <c r="H10" s="28">
        <f>'03.П1.Показатели'!J9</f>
        <v>100</v>
      </c>
      <c r="I10" s="28">
        <f>H10</f>
        <v>100</v>
      </c>
      <c r="J10" s="28">
        <f t="shared" ref="J10:P10" si="1">I10</f>
        <v>100</v>
      </c>
      <c r="K10" s="28">
        <f t="shared" si="1"/>
        <v>100</v>
      </c>
      <c r="L10" s="28">
        <f t="shared" si="1"/>
        <v>100</v>
      </c>
      <c r="M10" s="28">
        <f t="shared" si="1"/>
        <v>100</v>
      </c>
      <c r="N10" s="28">
        <f t="shared" si="1"/>
        <v>100</v>
      </c>
      <c r="O10" s="28">
        <f t="shared" si="1"/>
        <v>100</v>
      </c>
      <c r="P10" s="28">
        <f t="shared" si="1"/>
        <v>100</v>
      </c>
    </row>
    <row r="12" spans="1:16" ht="37.5" customHeight="1">
      <c r="A12" s="232" t="s">
        <v>14</v>
      </c>
      <c r="B12" s="248"/>
      <c r="C12" s="248"/>
      <c r="D12" s="248"/>
      <c r="L12" s="236" t="s">
        <v>13</v>
      </c>
      <c r="M12" s="236"/>
      <c r="N12" s="236"/>
      <c r="O12" s="236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33" t="s">
        <v>101</v>
      </c>
      <c r="I1" s="233"/>
      <c r="J1" s="233"/>
    </row>
    <row r="4" spans="1:10" ht="37.5" customHeight="1">
      <c r="A4" s="234" t="s">
        <v>273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0" ht="43.5" customHeight="1">
      <c r="A5" s="231" t="s">
        <v>9</v>
      </c>
      <c r="B5" s="231" t="s">
        <v>283</v>
      </c>
      <c r="C5" s="237" t="s">
        <v>274</v>
      </c>
      <c r="D5" s="237" t="s">
        <v>277</v>
      </c>
      <c r="E5" s="237" t="s">
        <v>196</v>
      </c>
      <c r="F5" s="237" t="s">
        <v>275</v>
      </c>
      <c r="G5" s="231" t="s">
        <v>276</v>
      </c>
      <c r="H5" s="231"/>
      <c r="I5" s="231"/>
      <c r="J5" s="231"/>
    </row>
    <row r="6" spans="1:10" ht="31.5" customHeight="1">
      <c r="A6" s="231"/>
      <c r="B6" s="231"/>
      <c r="C6" s="238"/>
      <c r="D6" s="238"/>
      <c r="E6" s="238"/>
      <c r="F6" s="238"/>
      <c r="G6" s="231"/>
      <c r="H6" s="166" t="s">
        <v>118</v>
      </c>
      <c r="I6" s="166" t="s">
        <v>161</v>
      </c>
      <c r="J6" s="166" t="s">
        <v>233</v>
      </c>
    </row>
    <row r="7" spans="1:10" ht="15">
      <c r="A7" s="251" t="s">
        <v>279</v>
      </c>
      <c r="B7" s="251"/>
      <c r="C7" s="251"/>
      <c r="D7" s="251"/>
      <c r="E7" s="251"/>
      <c r="F7" s="251"/>
      <c r="G7" s="251"/>
      <c r="H7" s="251"/>
      <c r="I7" s="251"/>
      <c r="J7" s="251"/>
    </row>
    <row r="8" spans="1:10" ht="15">
      <c r="A8" s="252" t="s">
        <v>266</v>
      </c>
      <c r="B8" s="252"/>
      <c r="C8" s="252"/>
      <c r="D8" s="252"/>
      <c r="E8" s="252"/>
      <c r="F8" s="252"/>
      <c r="G8" s="252"/>
      <c r="H8" s="252"/>
      <c r="I8" s="252"/>
      <c r="J8" s="252"/>
    </row>
    <row r="9" spans="1:10" ht="15">
      <c r="A9" s="251" t="s">
        <v>259</v>
      </c>
      <c r="B9" s="251"/>
      <c r="C9" s="251"/>
      <c r="D9" s="251"/>
      <c r="E9" s="251"/>
      <c r="F9" s="251"/>
      <c r="G9" s="251"/>
      <c r="H9" s="251"/>
      <c r="I9" s="251"/>
      <c r="J9" s="251"/>
    </row>
    <row r="10" spans="1:10" ht="15">
      <c r="A10" s="110"/>
      <c r="B10" s="110" t="s">
        <v>256</v>
      </c>
      <c r="C10" s="110"/>
      <c r="D10" s="110"/>
      <c r="E10" s="110"/>
      <c r="F10" s="110"/>
      <c r="G10" s="110"/>
      <c r="H10" s="110"/>
      <c r="I10" s="110"/>
      <c r="J10" s="110"/>
    </row>
    <row r="11" spans="1:10" ht="15">
      <c r="A11" s="110"/>
      <c r="B11" s="110" t="s">
        <v>257</v>
      </c>
      <c r="C11" s="110"/>
      <c r="D11" s="110"/>
      <c r="E11" s="110"/>
      <c r="F11" s="110"/>
      <c r="G11" s="110"/>
      <c r="H11" s="110"/>
      <c r="I11" s="110"/>
      <c r="J11" s="110"/>
    </row>
    <row r="12" spans="1:10" ht="15">
      <c r="A12" s="110"/>
      <c r="B12" s="110" t="s">
        <v>197</v>
      </c>
      <c r="C12" s="110"/>
      <c r="D12" s="167"/>
      <c r="E12" s="167"/>
      <c r="F12" s="167"/>
      <c r="G12" s="167"/>
      <c r="H12" s="167"/>
      <c r="I12" s="167"/>
      <c r="J12" s="167"/>
    </row>
    <row r="13" spans="1:10" ht="15">
      <c r="A13" s="110"/>
      <c r="B13" s="111" t="s">
        <v>41</v>
      </c>
      <c r="C13" s="111"/>
      <c r="D13" s="167"/>
      <c r="E13" s="167"/>
      <c r="F13" s="167"/>
      <c r="G13" s="167"/>
      <c r="H13" s="167"/>
      <c r="I13" s="167"/>
      <c r="J13" s="167"/>
    </row>
    <row r="14" spans="1:10" ht="15">
      <c r="A14" s="110"/>
      <c r="B14" s="111" t="s">
        <v>42</v>
      </c>
      <c r="C14" s="111"/>
      <c r="D14" s="167"/>
      <c r="E14" s="167"/>
      <c r="F14" s="167"/>
      <c r="G14" s="167"/>
      <c r="H14" s="167"/>
      <c r="I14" s="167"/>
      <c r="J14" s="167"/>
    </row>
    <row r="15" spans="1:10" ht="15">
      <c r="A15" s="110"/>
      <c r="B15" s="111" t="s">
        <v>44</v>
      </c>
      <c r="C15" s="173"/>
      <c r="D15" s="167">
        <v>2017</v>
      </c>
      <c r="E15" s="168">
        <f>H15</f>
        <v>1750000</v>
      </c>
      <c r="F15" s="168">
        <f>E15</f>
        <v>1750000</v>
      </c>
      <c r="G15" s="168">
        <f>F15</f>
        <v>1750000</v>
      </c>
      <c r="H15" s="168">
        <f>'ПР3. 10.ПП1.Дороги.2.Мер.'!H12</f>
        <v>1750000</v>
      </c>
      <c r="I15" s="168">
        <f>'ПР3. 10.ПП1.Дороги.2.Мер.'!I12</f>
        <v>0</v>
      </c>
      <c r="J15" s="168">
        <f>'ПР3. 10.ПП1.Дороги.2.Мер.'!J12</f>
        <v>0</v>
      </c>
    </row>
    <row r="16" spans="1:10" ht="15">
      <c r="A16" s="110"/>
      <c r="B16" s="111" t="s">
        <v>43</v>
      </c>
      <c r="C16" s="173"/>
      <c r="D16" s="167"/>
      <c r="E16" s="167"/>
      <c r="F16" s="167"/>
      <c r="G16" s="167"/>
      <c r="H16" s="167"/>
      <c r="I16" s="167"/>
      <c r="J16" s="167"/>
    </row>
    <row r="17" spans="1:10" ht="15">
      <c r="A17" s="110"/>
      <c r="B17" s="110" t="s">
        <v>265</v>
      </c>
      <c r="C17" s="174"/>
      <c r="D17" s="167">
        <v>2017</v>
      </c>
      <c r="E17" s="168">
        <f>H17</f>
        <v>1750000</v>
      </c>
      <c r="F17" s="168">
        <f>E17</f>
        <v>1750000</v>
      </c>
      <c r="G17" s="168">
        <f>G15</f>
        <v>1750000</v>
      </c>
      <c r="H17" s="168">
        <f t="shared" ref="H17:J17" si="0">H15</f>
        <v>1750000</v>
      </c>
      <c r="I17" s="168">
        <f t="shared" si="0"/>
        <v>0</v>
      </c>
      <c r="J17" s="168">
        <f t="shared" si="0"/>
        <v>0</v>
      </c>
    </row>
    <row r="18" spans="1:10" ht="15">
      <c r="A18" s="110"/>
      <c r="B18" s="110" t="s">
        <v>197</v>
      </c>
      <c r="C18" s="174"/>
      <c r="D18" s="110"/>
      <c r="E18" s="110"/>
      <c r="F18" s="110"/>
      <c r="G18" s="110"/>
      <c r="H18" s="110"/>
      <c r="I18" s="110"/>
      <c r="J18" s="110"/>
    </row>
    <row r="19" spans="1:10" ht="15">
      <c r="A19" s="110"/>
      <c r="B19" s="111" t="s">
        <v>41</v>
      </c>
      <c r="C19" s="173"/>
      <c r="D19" s="110"/>
      <c r="E19" s="110"/>
      <c r="F19" s="110"/>
      <c r="G19" s="110"/>
      <c r="H19" s="110"/>
      <c r="I19" s="110"/>
      <c r="J19" s="110"/>
    </row>
    <row r="20" spans="1:10" ht="15">
      <c r="A20" s="110"/>
      <c r="B20" s="111" t="s">
        <v>42</v>
      </c>
      <c r="C20" s="173"/>
      <c r="D20" s="110"/>
      <c r="E20" s="110"/>
      <c r="F20" s="110"/>
      <c r="G20" s="110"/>
      <c r="H20" s="110"/>
      <c r="I20" s="110"/>
      <c r="J20" s="110"/>
    </row>
    <row r="21" spans="1:10" ht="15">
      <c r="A21" s="110"/>
      <c r="B21" s="111" t="s">
        <v>44</v>
      </c>
      <c r="C21" s="173"/>
      <c r="D21" s="167">
        <f t="shared" ref="D21:J21" si="1">D17</f>
        <v>2017</v>
      </c>
      <c r="E21" s="169">
        <f t="shared" si="1"/>
        <v>1750000</v>
      </c>
      <c r="F21" s="168">
        <f>E21</f>
        <v>1750000</v>
      </c>
      <c r="G21" s="169">
        <f t="shared" si="1"/>
        <v>1750000</v>
      </c>
      <c r="H21" s="169">
        <f t="shared" si="1"/>
        <v>1750000</v>
      </c>
      <c r="I21" s="169">
        <f t="shared" si="1"/>
        <v>0</v>
      </c>
      <c r="J21" s="169">
        <f t="shared" si="1"/>
        <v>0</v>
      </c>
    </row>
    <row r="22" spans="1:10" ht="15">
      <c r="A22" s="110"/>
      <c r="B22" s="111" t="s">
        <v>43</v>
      </c>
      <c r="C22" s="111"/>
      <c r="D22" s="110"/>
      <c r="E22" s="110"/>
      <c r="F22" s="110"/>
      <c r="G22" s="110"/>
      <c r="H22" s="110"/>
      <c r="I22" s="110"/>
      <c r="J22" s="110"/>
    </row>
    <row r="23" spans="1:10" ht="15">
      <c r="A23" s="251" t="s">
        <v>258</v>
      </c>
      <c r="B23" s="251"/>
      <c r="C23" s="251"/>
      <c r="D23" s="251"/>
      <c r="E23" s="251"/>
      <c r="F23" s="251"/>
      <c r="G23" s="251"/>
      <c r="H23" s="251"/>
      <c r="I23" s="251"/>
      <c r="J23" s="251"/>
    </row>
    <row r="24" spans="1:10" ht="15">
      <c r="A24" s="110"/>
      <c r="B24" s="110" t="s">
        <v>256</v>
      </c>
      <c r="C24" s="110"/>
      <c r="D24" s="110"/>
      <c r="E24" s="110"/>
      <c r="F24" s="110"/>
      <c r="G24" s="110"/>
      <c r="H24" s="110"/>
      <c r="I24" s="110"/>
      <c r="J24" s="110"/>
    </row>
    <row r="25" spans="1:10" ht="15">
      <c r="A25" s="110"/>
      <c r="B25" s="110" t="s">
        <v>260</v>
      </c>
      <c r="C25" s="110"/>
      <c r="D25" s="110"/>
      <c r="E25" s="110"/>
      <c r="F25" s="110"/>
      <c r="G25" s="110"/>
      <c r="H25" s="110"/>
      <c r="I25" s="110"/>
      <c r="J25" s="110"/>
    </row>
    <row r="26" spans="1:10" ht="15">
      <c r="A26" s="110"/>
      <c r="B26" s="110" t="s">
        <v>197</v>
      </c>
      <c r="C26" s="110"/>
      <c r="D26" s="167"/>
      <c r="E26" s="167"/>
      <c r="F26" s="167"/>
      <c r="G26" s="167"/>
      <c r="H26" s="167"/>
      <c r="I26" s="167"/>
      <c r="J26" s="167"/>
    </row>
    <row r="27" spans="1:10" ht="15">
      <c r="A27" s="110"/>
      <c r="B27" s="111" t="s">
        <v>41</v>
      </c>
      <c r="C27" s="111"/>
      <c r="D27" s="167"/>
      <c r="E27" s="167"/>
      <c r="F27" s="167"/>
      <c r="G27" s="167"/>
      <c r="H27" s="167"/>
      <c r="I27" s="167"/>
      <c r="J27" s="167"/>
    </row>
    <row r="28" spans="1:10" ht="15">
      <c r="A28" s="110"/>
      <c r="B28" s="111" t="s">
        <v>42</v>
      </c>
      <c r="C28" s="111"/>
      <c r="D28" s="167"/>
      <c r="E28" s="167"/>
      <c r="F28" s="167"/>
      <c r="G28" s="167"/>
      <c r="H28" s="167"/>
      <c r="I28" s="167"/>
      <c r="J28" s="167"/>
    </row>
    <row r="29" spans="1:10" ht="15">
      <c r="A29" s="110"/>
      <c r="B29" s="111" t="s">
        <v>44</v>
      </c>
      <c r="C29" s="111"/>
      <c r="D29" s="167" t="s">
        <v>281</v>
      </c>
      <c r="E29" s="168">
        <f>'ПР3. 10.ПП1.Дороги.2.Мер.'!H13</f>
        <v>3000000</v>
      </c>
      <c r="F29" s="168">
        <f>E29</f>
        <v>3000000</v>
      </c>
      <c r="G29" s="168">
        <f>F29</f>
        <v>3000000</v>
      </c>
      <c r="H29" s="168">
        <f>E29</f>
        <v>3000000</v>
      </c>
      <c r="I29" s="168">
        <f>'ПР3. 10.ПП1.Дороги.2.Мер.'!I27</f>
        <v>0</v>
      </c>
      <c r="J29" s="168">
        <f>'ПР3. 10.ПП1.Дороги.2.Мер.'!J27</f>
        <v>0</v>
      </c>
    </row>
    <row r="30" spans="1:10" ht="15">
      <c r="A30" s="110"/>
      <c r="B30" s="111" t="s">
        <v>43</v>
      </c>
      <c r="C30" s="111"/>
      <c r="D30" s="167"/>
      <c r="E30" s="167"/>
      <c r="F30" s="167"/>
      <c r="G30" s="167"/>
      <c r="H30" s="167"/>
      <c r="I30" s="167"/>
      <c r="J30" s="167"/>
    </row>
    <row r="31" spans="1:10" ht="15">
      <c r="A31" s="110"/>
      <c r="B31" s="110" t="s">
        <v>264</v>
      </c>
      <c r="C31" s="110"/>
      <c r="D31" s="167" t="s">
        <v>281</v>
      </c>
      <c r="E31" s="168">
        <f>H31</f>
        <v>3000000</v>
      </c>
      <c r="F31" s="168">
        <f>E31</f>
        <v>3000000</v>
      </c>
      <c r="G31" s="168">
        <f>F31</f>
        <v>3000000</v>
      </c>
      <c r="H31" s="168">
        <f t="shared" ref="H31:J31" si="2">H29</f>
        <v>3000000</v>
      </c>
      <c r="I31" s="168">
        <f t="shared" si="2"/>
        <v>0</v>
      </c>
      <c r="J31" s="168">
        <f t="shared" si="2"/>
        <v>0</v>
      </c>
    </row>
    <row r="32" spans="1:10" ht="15">
      <c r="A32" s="110"/>
      <c r="B32" s="110" t="s">
        <v>197</v>
      </c>
      <c r="C32" s="110"/>
      <c r="D32" s="110"/>
      <c r="E32" s="110"/>
      <c r="F32" s="110"/>
      <c r="G32" s="110"/>
      <c r="H32" s="110"/>
      <c r="I32" s="110"/>
      <c r="J32" s="110"/>
    </row>
    <row r="33" spans="1:10" ht="15">
      <c r="A33" s="110"/>
      <c r="B33" s="111" t="s">
        <v>41</v>
      </c>
      <c r="C33" s="111"/>
      <c r="D33" s="110"/>
      <c r="E33" s="110"/>
      <c r="F33" s="110"/>
      <c r="G33" s="110"/>
      <c r="H33" s="110"/>
      <c r="I33" s="110"/>
      <c r="J33" s="110"/>
    </row>
    <row r="34" spans="1:10" ht="15">
      <c r="A34" s="110"/>
      <c r="B34" s="111" t="s">
        <v>42</v>
      </c>
      <c r="C34" s="111"/>
      <c r="D34" s="110"/>
      <c r="E34" s="110"/>
      <c r="F34" s="110"/>
      <c r="G34" s="110"/>
      <c r="H34" s="110"/>
      <c r="I34" s="110"/>
      <c r="J34" s="110"/>
    </row>
    <row r="35" spans="1:10" ht="15">
      <c r="A35" s="110"/>
      <c r="B35" s="111" t="s">
        <v>44</v>
      </c>
      <c r="C35" s="111"/>
      <c r="D35" s="167" t="str">
        <f t="shared" ref="D35:J35" si="3">D31</f>
        <v>2017-2020</v>
      </c>
      <c r="E35" s="169">
        <f t="shared" si="3"/>
        <v>3000000</v>
      </c>
      <c r="F35" s="168">
        <f>E35</f>
        <v>3000000</v>
      </c>
      <c r="G35" s="168">
        <f>F35</f>
        <v>3000000</v>
      </c>
      <c r="H35" s="169">
        <f t="shared" si="3"/>
        <v>3000000</v>
      </c>
      <c r="I35" s="169">
        <f t="shared" si="3"/>
        <v>0</v>
      </c>
      <c r="J35" s="169">
        <f t="shared" si="3"/>
        <v>0</v>
      </c>
    </row>
    <row r="36" spans="1:10" ht="15">
      <c r="A36" s="110"/>
      <c r="B36" s="111" t="s">
        <v>43</v>
      </c>
      <c r="C36" s="111"/>
      <c r="D36" s="110"/>
      <c r="E36" s="110"/>
      <c r="F36" s="110"/>
      <c r="G36" s="110"/>
      <c r="H36" s="110"/>
      <c r="I36" s="110"/>
      <c r="J36" s="110"/>
    </row>
    <row r="37" spans="1:10" ht="15">
      <c r="A37" s="251" t="s">
        <v>261</v>
      </c>
      <c r="B37" s="251"/>
      <c r="C37" s="251"/>
      <c r="D37" s="251"/>
      <c r="E37" s="251"/>
      <c r="F37" s="251"/>
      <c r="G37" s="251"/>
      <c r="H37" s="251"/>
      <c r="I37" s="251"/>
      <c r="J37" s="251"/>
    </row>
    <row r="38" spans="1:10" ht="15">
      <c r="A38" s="110"/>
      <c r="B38" s="110" t="s">
        <v>256</v>
      </c>
      <c r="C38" s="110"/>
      <c r="D38" s="110"/>
      <c r="E38" s="110"/>
      <c r="F38" s="110"/>
      <c r="G38" s="110"/>
      <c r="H38" s="110"/>
      <c r="I38" s="110"/>
      <c r="J38" s="110"/>
    </row>
    <row r="39" spans="1:10" ht="15">
      <c r="A39" s="110"/>
      <c r="B39" s="110" t="s">
        <v>262</v>
      </c>
      <c r="C39" s="110"/>
      <c r="D39" s="110"/>
      <c r="E39" s="110"/>
      <c r="F39" s="110"/>
      <c r="G39" s="110"/>
      <c r="H39" s="110"/>
      <c r="I39" s="110"/>
      <c r="J39" s="110"/>
    </row>
    <row r="40" spans="1:10" ht="15">
      <c r="A40" s="110"/>
      <c r="B40" s="110" t="s">
        <v>197</v>
      </c>
      <c r="C40" s="110"/>
      <c r="D40" s="167"/>
      <c r="E40" s="167"/>
      <c r="F40" s="167"/>
      <c r="G40" s="167"/>
      <c r="H40" s="167"/>
      <c r="I40" s="167"/>
      <c r="J40" s="167"/>
    </row>
    <row r="41" spans="1:10" ht="15">
      <c r="A41" s="110"/>
      <c r="B41" s="111" t="s">
        <v>41</v>
      </c>
      <c r="C41" s="111"/>
      <c r="D41" s="167"/>
      <c r="E41" s="167"/>
      <c r="F41" s="167"/>
      <c r="G41" s="167"/>
      <c r="H41" s="167"/>
      <c r="I41" s="167"/>
      <c r="J41" s="167"/>
    </row>
    <row r="42" spans="1:10" ht="15">
      <c r="A42" s="110"/>
      <c r="B42" s="111" t="s">
        <v>42</v>
      </c>
      <c r="C42" s="111"/>
      <c r="D42" s="167"/>
      <c r="E42" s="167"/>
      <c r="F42" s="167"/>
      <c r="G42" s="167"/>
      <c r="H42" s="167"/>
      <c r="I42" s="167"/>
      <c r="J42" s="167"/>
    </row>
    <row r="43" spans="1:10" ht="15">
      <c r="A43" s="110"/>
      <c r="B43" s="111" t="s">
        <v>44</v>
      </c>
      <c r="C43" s="111"/>
      <c r="D43" s="167" t="s">
        <v>281</v>
      </c>
      <c r="E43" s="168">
        <f>'ПР3. 10.ПП1.Дороги.2.Мер.'!H19</f>
        <v>4000000</v>
      </c>
      <c r="F43" s="168">
        <f>E43</f>
        <v>4000000</v>
      </c>
      <c r="G43" s="168">
        <f>F43</f>
        <v>4000000</v>
      </c>
      <c r="H43" s="168">
        <f>E43</f>
        <v>4000000</v>
      </c>
      <c r="I43" s="168">
        <f>'ПР3. 10.ПП1.Дороги.2.Мер.'!I41</f>
        <v>0</v>
      </c>
      <c r="J43" s="168">
        <f>'ПР3. 10.ПП1.Дороги.2.Мер.'!J41</f>
        <v>0</v>
      </c>
    </row>
    <row r="44" spans="1:10" ht="15">
      <c r="A44" s="110"/>
      <c r="B44" s="111" t="s">
        <v>43</v>
      </c>
      <c r="C44" s="111"/>
      <c r="D44" s="167"/>
      <c r="E44" s="167"/>
      <c r="F44" s="167"/>
      <c r="G44" s="167"/>
      <c r="H44" s="167"/>
      <c r="I44" s="167"/>
      <c r="J44" s="167"/>
    </row>
    <row r="45" spans="1:10" ht="15">
      <c r="A45" s="110"/>
      <c r="B45" s="110" t="s">
        <v>263</v>
      </c>
      <c r="C45" s="110"/>
      <c r="D45" s="167" t="s">
        <v>281</v>
      </c>
      <c r="E45" s="168">
        <f>H45</f>
        <v>4000000</v>
      </c>
      <c r="F45" s="168">
        <f>E45</f>
        <v>4000000</v>
      </c>
      <c r="G45" s="168">
        <f>F45</f>
        <v>4000000</v>
      </c>
      <c r="H45" s="168">
        <f t="shared" ref="H45:J45" si="4">H43</f>
        <v>4000000</v>
      </c>
      <c r="I45" s="168">
        <f t="shared" si="4"/>
        <v>0</v>
      </c>
      <c r="J45" s="168">
        <f t="shared" si="4"/>
        <v>0</v>
      </c>
    </row>
    <row r="46" spans="1:10" ht="15">
      <c r="A46" s="110"/>
      <c r="B46" s="110" t="s">
        <v>197</v>
      </c>
      <c r="C46" s="110"/>
      <c r="D46" s="110"/>
      <c r="E46" s="110"/>
      <c r="F46" s="110"/>
      <c r="G46" s="110"/>
      <c r="H46" s="110"/>
      <c r="I46" s="110"/>
      <c r="J46" s="110"/>
    </row>
    <row r="47" spans="1:10" ht="15">
      <c r="A47" s="110"/>
      <c r="B47" s="111" t="s">
        <v>41</v>
      </c>
      <c r="C47" s="111"/>
      <c r="D47" s="110"/>
      <c r="E47" s="110"/>
      <c r="F47" s="110"/>
      <c r="G47" s="110"/>
      <c r="H47" s="110"/>
      <c r="I47" s="110"/>
      <c r="J47" s="110"/>
    </row>
    <row r="48" spans="1:10" ht="15">
      <c r="A48" s="110"/>
      <c r="B48" s="111" t="s">
        <v>42</v>
      </c>
      <c r="C48" s="111"/>
      <c r="D48" s="110"/>
      <c r="E48" s="110"/>
      <c r="F48" s="110"/>
      <c r="G48" s="110"/>
      <c r="H48" s="110"/>
      <c r="I48" s="110"/>
      <c r="J48" s="110"/>
    </row>
    <row r="49" spans="1:10" ht="15">
      <c r="A49" s="110"/>
      <c r="B49" s="111" t="s">
        <v>44</v>
      </c>
      <c r="C49" s="111"/>
      <c r="D49" s="167" t="str">
        <f t="shared" ref="D49:J49" si="5">D45</f>
        <v>2017-2020</v>
      </c>
      <c r="E49" s="169">
        <f t="shared" si="5"/>
        <v>4000000</v>
      </c>
      <c r="F49" s="168">
        <f>E49</f>
        <v>4000000</v>
      </c>
      <c r="G49" s="168">
        <f>F49</f>
        <v>4000000</v>
      </c>
      <c r="H49" s="169">
        <f t="shared" si="5"/>
        <v>4000000</v>
      </c>
      <c r="I49" s="169">
        <f t="shared" si="5"/>
        <v>0</v>
      </c>
      <c r="J49" s="169">
        <f t="shared" si="5"/>
        <v>0</v>
      </c>
    </row>
    <row r="50" spans="1:10" ht="15">
      <c r="A50" s="110"/>
      <c r="B50" s="111" t="s">
        <v>43</v>
      </c>
      <c r="C50" s="111"/>
      <c r="D50" s="110"/>
      <c r="E50" s="110"/>
      <c r="F50" s="110"/>
      <c r="G50" s="110"/>
      <c r="H50" s="110"/>
      <c r="I50" s="110"/>
      <c r="J50" s="110"/>
    </row>
    <row r="51" spans="1:10" ht="15">
      <c r="A51" s="110"/>
      <c r="B51" s="112" t="s">
        <v>278</v>
      </c>
      <c r="C51" s="112"/>
      <c r="D51" s="167" t="str">
        <f>D49</f>
        <v>2017-2020</v>
      </c>
      <c r="E51" s="168">
        <f>E45+E31+E17</f>
        <v>8750000</v>
      </c>
      <c r="F51" s="168">
        <f>E51</f>
        <v>8750000</v>
      </c>
      <c r="G51" s="168">
        <f t="shared" ref="G51:J51" si="6">G45+G31+G17</f>
        <v>8750000</v>
      </c>
      <c r="H51" s="168">
        <f t="shared" si="6"/>
        <v>8750000</v>
      </c>
      <c r="I51" s="168">
        <f t="shared" si="6"/>
        <v>0</v>
      </c>
      <c r="J51" s="168">
        <f t="shared" si="6"/>
        <v>0</v>
      </c>
    </row>
    <row r="52" spans="1:10" ht="15">
      <c r="A52" s="110"/>
      <c r="B52" s="110" t="s">
        <v>197</v>
      </c>
      <c r="C52" s="110"/>
      <c r="D52" s="110"/>
      <c r="E52" s="110"/>
      <c r="F52" s="110"/>
      <c r="G52" s="110"/>
      <c r="H52" s="110"/>
      <c r="I52" s="110"/>
      <c r="J52" s="110"/>
    </row>
    <row r="53" spans="1:10" ht="15">
      <c r="A53" s="110"/>
      <c r="B53" s="111" t="s">
        <v>41</v>
      </c>
      <c r="C53" s="111"/>
      <c r="D53" s="110"/>
      <c r="E53" s="110"/>
      <c r="F53" s="110"/>
      <c r="G53" s="110"/>
      <c r="H53" s="110"/>
      <c r="I53" s="110"/>
      <c r="J53" s="110"/>
    </row>
    <row r="54" spans="1:10" ht="15">
      <c r="A54" s="110"/>
      <c r="B54" s="111" t="s">
        <v>42</v>
      </c>
      <c r="C54" s="111"/>
      <c r="D54" s="110"/>
      <c r="E54" s="110"/>
      <c r="F54" s="110"/>
      <c r="G54" s="110"/>
      <c r="H54" s="110"/>
      <c r="I54" s="110"/>
      <c r="J54" s="110"/>
    </row>
    <row r="55" spans="1:10" ht="15">
      <c r="A55" s="110"/>
      <c r="B55" s="111" t="s">
        <v>44</v>
      </c>
      <c r="C55" s="111"/>
      <c r="D55" s="167" t="str">
        <f t="shared" ref="D55:J55" si="7">D51</f>
        <v>2017-2020</v>
      </c>
      <c r="E55" s="169">
        <f t="shared" si="7"/>
        <v>8750000</v>
      </c>
      <c r="F55" s="169">
        <f>E55</f>
        <v>8750000</v>
      </c>
      <c r="G55" s="169">
        <f t="shared" si="7"/>
        <v>8750000</v>
      </c>
      <c r="H55" s="169">
        <f t="shared" si="7"/>
        <v>8750000</v>
      </c>
      <c r="I55" s="169">
        <f t="shared" si="7"/>
        <v>0</v>
      </c>
      <c r="J55" s="169">
        <f t="shared" si="7"/>
        <v>0</v>
      </c>
    </row>
    <row r="56" spans="1:10" ht="15">
      <c r="A56" s="110"/>
      <c r="B56" s="111" t="s">
        <v>43</v>
      </c>
      <c r="C56" s="111"/>
      <c r="D56" s="110"/>
      <c r="E56" s="110"/>
      <c r="F56" s="110"/>
      <c r="G56" s="110"/>
      <c r="H56" s="110"/>
      <c r="I56" s="110"/>
      <c r="J56" s="110"/>
    </row>
    <row r="57" spans="1:10" ht="15">
      <c r="A57" s="110"/>
      <c r="B57" s="112" t="s">
        <v>280</v>
      </c>
      <c r="C57" s="112"/>
      <c r="D57" s="167" t="str">
        <f>D55</f>
        <v>2017-2020</v>
      </c>
      <c r="E57" s="168">
        <f>E51+E37+E23</f>
        <v>8750000</v>
      </c>
      <c r="F57" s="168">
        <f>E57</f>
        <v>8750000</v>
      </c>
      <c r="G57" s="168">
        <f t="shared" ref="G57:J57" si="8">G51+G37+G23</f>
        <v>8750000</v>
      </c>
      <c r="H57" s="168">
        <f t="shared" si="8"/>
        <v>8750000</v>
      </c>
      <c r="I57" s="168">
        <f t="shared" si="8"/>
        <v>0</v>
      </c>
      <c r="J57" s="168">
        <f t="shared" si="8"/>
        <v>0</v>
      </c>
    </row>
    <row r="58" spans="1:10" ht="15">
      <c r="A58" s="110"/>
      <c r="B58" s="110" t="s">
        <v>197</v>
      </c>
      <c r="C58" s="110"/>
      <c r="D58" s="110"/>
      <c r="E58" s="110"/>
      <c r="F58" s="110"/>
      <c r="G58" s="110"/>
      <c r="H58" s="110"/>
      <c r="I58" s="110"/>
      <c r="J58" s="110"/>
    </row>
    <row r="59" spans="1:10" ht="15">
      <c r="A59" s="110"/>
      <c r="B59" s="111" t="s">
        <v>41</v>
      </c>
      <c r="C59" s="111"/>
      <c r="D59" s="110"/>
      <c r="E59" s="110"/>
      <c r="F59" s="110"/>
      <c r="G59" s="110"/>
      <c r="H59" s="110"/>
      <c r="I59" s="110"/>
      <c r="J59" s="110"/>
    </row>
    <row r="60" spans="1:10" ht="15">
      <c r="A60" s="110"/>
      <c r="B60" s="111" t="s">
        <v>42</v>
      </c>
      <c r="C60" s="111"/>
      <c r="D60" s="110"/>
      <c r="E60" s="110"/>
      <c r="F60" s="110"/>
      <c r="G60" s="110"/>
      <c r="H60" s="110"/>
      <c r="I60" s="110"/>
      <c r="J60" s="110"/>
    </row>
    <row r="61" spans="1:10" ht="15">
      <c r="A61" s="110"/>
      <c r="B61" s="111" t="s">
        <v>44</v>
      </c>
      <c r="C61" s="111"/>
      <c r="D61" s="167" t="str">
        <f t="shared" ref="D61:E61" si="9">D57</f>
        <v>2017-2020</v>
      </c>
      <c r="E61" s="169">
        <f t="shared" si="9"/>
        <v>8750000</v>
      </c>
      <c r="F61" s="169">
        <f>E61</f>
        <v>8750000</v>
      </c>
      <c r="G61" s="169">
        <f t="shared" ref="G61:J61" si="10">G57</f>
        <v>8750000</v>
      </c>
      <c r="H61" s="169">
        <f t="shared" si="10"/>
        <v>8750000</v>
      </c>
      <c r="I61" s="169">
        <f t="shared" si="10"/>
        <v>0</v>
      </c>
      <c r="J61" s="169">
        <f t="shared" si="10"/>
        <v>0</v>
      </c>
    </row>
    <row r="62" spans="1:10" ht="15">
      <c r="A62" s="110"/>
      <c r="B62" s="111" t="s">
        <v>43</v>
      </c>
      <c r="C62" s="111"/>
      <c r="D62" s="110"/>
      <c r="E62" s="110"/>
      <c r="F62" s="110"/>
      <c r="G62" s="110"/>
      <c r="H62" s="110"/>
      <c r="I62" s="110"/>
      <c r="J62" s="11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32" t="s">
        <v>14</v>
      </c>
      <c r="C65" s="232"/>
      <c r="D65" s="232"/>
      <c r="E65" s="232"/>
      <c r="F65" s="232"/>
      <c r="G65" s="232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27"/>
  <sheetViews>
    <sheetView view="pageBreakPreview" zoomScaleNormal="100" zoomScaleSheetLayoutView="100" workbookViewId="0">
      <selection activeCell="J6" sqref="J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8" width="8.42578125" style="2" bestFit="1" customWidth="1"/>
    <col min="9" max="9" width="7.28515625" style="2" bestFit="1" customWidth="1"/>
    <col min="10" max="12" width="8.42578125" style="2" bestFit="1" customWidth="1"/>
    <col min="13" max="13" width="20.28515625" style="2" customWidth="1"/>
    <col min="14" max="16384" width="28.42578125" style="2"/>
  </cols>
  <sheetData>
    <row r="1" spans="1:13" ht="62.25" customHeight="1">
      <c r="I1" s="253" t="s">
        <v>319</v>
      </c>
      <c r="J1" s="254"/>
      <c r="K1" s="254"/>
      <c r="L1" s="254"/>
      <c r="M1" s="254"/>
    </row>
    <row r="2" spans="1:13" ht="53.25" customHeight="1">
      <c r="A2" s="255" t="s">
        <v>308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</row>
    <row r="3" spans="1:13" ht="63" customHeight="1">
      <c r="A3" s="237" t="s">
        <v>9</v>
      </c>
      <c r="B3" s="237" t="s">
        <v>17</v>
      </c>
      <c r="C3" s="237" t="s">
        <v>10</v>
      </c>
      <c r="D3" s="237" t="s">
        <v>159</v>
      </c>
      <c r="E3" s="258" t="s">
        <v>158</v>
      </c>
      <c r="F3" s="259"/>
      <c r="G3" s="260"/>
      <c r="H3" s="258" t="s">
        <v>304</v>
      </c>
      <c r="I3" s="259"/>
      <c r="J3" s="260"/>
      <c r="K3" s="258" t="s">
        <v>34</v>
      </c>
      <c r="L3" s="260"/>
      <c r="M3" s="237" t="s">
        <v>157</v>
      </c>
    </row>
    <row r="4" spans="1:13" ht="42.75" customHeight="1">
      <c r="A4" s="257"/>
      <c r="B4" s="257"/>
      <c r="C4" s="257"/>
      <c r="D4" s="257"/>
      <c r="E4" s="85">
        <v>2015</v>
      </c>
      <c r="F4" s="231">
        <v>2016</v>
      </c>
      <c r="G4" s="231"/>
      <c r="H4" s="237" t="s">
        <v>307</v>
      </c>
      <c r="I4" s="258" t="s">
        <v>309</v>
      </c>
      <c r="J4" s="260"/>
      <c r="K4" s="237" t="s">
        <v>305</v>
      </c>
      <c r="L4" s="237" t="s">
        <v>306</v>
      </c>
      <c r="M4" s="257"/>
    </row>
    <row r="5" spans="1:13">
      <c r="A5" s="238"/>
      <c r="B5" s="238"/>
      <c r="C5" s="238"/>
      <c r="D5" s="238"/>
      <c r="E5" s="85" t="s">
        <v>126</v>
      </c>
      <c r="F5" s="85" t="s">
        <v>125</v>
      </c>
      <c r="G5" s="85" t="s">
        <v>126</v>
      </c>
      <c r="H5" s="238"/>
      <c r="I5" s="195" t="s">
        <v>125</v>
      </c>
      <c r="J5" s="195" t="s">
        <v>126</v>
      </c>
      <c r="K5" s="238"/>
      <c r="L5" s="238"/>
      <c r="M5" s="238"/>
    </row>
    <row r="6" spans="1:13" ht="75" customHeight="1">
      <c r="A6" s="86" t="str">
        <f>'03.П1.Показатели'!A6</f>
        <v>1.</v>
      </c>
      <c r="B6" s="8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66" customHeight="1">
      <c r="A7" s="237"/>
      <c r="B7" s="261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85" t="s">
        <v>12</v>
      </c>
      <c r="D7" s="85" t="str">
        <f>'03.П1.Показатели'!D7</f>
        <v>Х</v>
      </c>
      <c r="E7" s="4">
        <v>100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  <c r="K7" s="4">
        <v>100</v>
      </c>
      <c r="L7" s="4">
        <v>100</v>
      </c>
      <c r="M7" s="129" t="s">
        <v>230</v>
      </c>
    </row>
    <row r="8" spans="1:13" ht="63.75" customHeight="1">
      <c r="A8" s="238"/>
      <c r="B8" s="261"/>
      <c r="C8" s="85" t="s">
        <v>58</v>
      </c>
      <c r="D8" s="129" t="str">
        <f>'03.П1.Показатели'!D8</f>
        <v>Х</v>
      </c>
      <c r="E8" s="195">
        <v>170.26</v>
      </c>
      <c r="F8" s="28">
        <v>170.26</v>
      </c>
      <c r="G8" s="28">
        <v>170.26</v>
      </c>
      <c r="H8" s="195">
        <v>170.26</v>
      </c>
      <c r="I8" s="28">
        <v>170.26</v>
      </c>
      <c r="J8" s="28">
        <v>165.8</v>
      </c>
      <c r="K8" s="195">
        <v>170.26</v>
      </c>
      <c r="L8" s="195">
        <v>170.26</v>
      </c>
      <c r="M8" s="129" t="s">
        <v>230</v>
      </c>
    </row>
    <row r="9" spans="1:13" ht="63.75" customHeight="1">
      <c r="A9" s="127"/>
      <c r="B9" s="128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29" t="s">
        <v>58</v>
      </c>
      <c r="D9" s="129" t="str">
        <f>'03.П1.Показатели'!D9</f>
        <v>Х</v>
      </c>
      <c r="E9" s="4">
        <f>'[1]03.П1.Показатели'!F9</f>
        <v>100</v>
      </c>
      <c r="F9" s="4">
        <f>'[1]03.П1.Показатели'!G9</f>
        <v>100</v>
      </c>
      <c r="G9" s="4">
        <f>F9</f>
        <v>100</v>
      </c>
      <c r="H9" s="4">
        <v>100</v>
      </c>
      <c r="I9" s="4">
        <f>'[1]03.П1.Показатели'!H9</f>
        <v>100</v>
      </c>
      <c r="J9" s="4">
        <v>100</v>
      </c>
      <c r="K9" s="4">
        <f>'[1]03.П1.Показатели'!I9</f>
        <v>100</v>
      </c>
      <c r="L9" s="4">
        <f>'[1]03.П1.Показатели'!J9</f>
        <v>100</v>
      </c>
      <c r="M9" s="129" t="s">
        <v>230</v>
      </c>
    </row>
    <row r="10" spans="1:13" ht="45.75" customHeight="1">
      <c r="A10" s="86" t="str">
        <f>'03.П1.Показатели'!A10</f>
        <v>1.1.</v>
      </c>
      <c r="B10" s="8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ht="59.25" customHeight="1">
      <c r="A11" s="86" t="str">
        <f>'03.П1.Показатели'!A11</f>
        <v>1.1.1.</v>
      </c>
      <c r="B11" s="8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ht="45">
      <c r="A12" s="86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86" t="str">
        <f>'03.П1.Показатели'!C12</f>
        <v>%</v>
      </c>
      <c r="D12" s="85">
        <f>'03.П1.Показатели'!D12</f>
        <v>0.1</v>
      </c>
      <c r="E12" s="28">
        <v>2.0699999999999998</v>
      </c>
      <c r="F12" s="28">
        <f>'[1]03.П1.Показатели'!G12</f>
        <v>2.0737912670207219</v>
      </c>
      <c r="G12" s="28">
        <v>2.37</v>
      </c>
      <c r="H12" s="28">
        <v>2.1</v>
      </c>
      <c r="I12" s="196" t="s">
        <v>156</v>
      </c>
      <c r="J12" s="147" t="s">
        <v>156</v>
      </c>
      <c r="K12" s="146">
        <v>2.11</v>
      </c>
      <c r="L12" s="146">
        <v>2.12</v>
      </c>
      <c r="M12" s="129" t="s">
        <v>230</v>
      </c>
    </row>
    <row r="13" spans="1:13" ht="60">
      <c r="A13" s="130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30" t="str">
        <f>'03.П1.Показатели'!C13</f>
        <v>%</v>
      </c>
      <c r="D13" s="4">
        <f>'03.П1.Показатели'!D13</f>
        <v>0.1</v>
      </c>
      <c r="E13" s="4">
        <v>72.400000000000006</v>
      </c>
      <c r="F13" s="4">
        <v>74.3</v>
      </c>
      <c r="G13" s="4">
        <v>74.3</v>
      </c>
      <c r="H13" s="4">
        <v>75.3</v>
      </c>
      <c r="I13" s="133" t="s">
        <v>156</v>
      </c>
      <c r="J13" s="133" t="s">
        <v>156</v>
      </c>
      <c r="K13" s="4">
        <v>81.2</v>
      </c>
      <c r="L13" s="4">
        <v>84.1</v>
      </c>
      <c r="M13" s="129" t="s">
        <v>230</v>
      </c>
    </row>
    <row r="14" spans="1:13" ht="42.75">
      <c r="A14" s="86" t="str">
        <f>'03.П1.Показатели'!A14</f>
        <v>1.2.</v>
      </c>
      <c r="B14" s="8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ht="57">
      <c r="A15" s="86" t="str">
        <f>'03.П1.Показатели'!A15</f>
        <v>1.2.1.</v>
      </c>
      <c r="B15" s="8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90">
      <c r="A16" s="86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86" t="str">
        <f>'03.П1.Показатели'!C16</f>
        <v>%</v>
      </c>
      <c r="D16" s="85">
        <f>'03.П1.Показатели'!D16</f>
        <v>0.15</v>
      </c>
      <c r="E16" s="146">
        <v>47.4</v>
      </c>
      <c r="F16" s="4">
        <v>84.2</v>
      </c>
      <c r="G16" s="4">
        <v>84.2</v>
      </c>
      <c r="H16" s="146">
        <v>89.5</v>
      </c>
      <c r="I16" s="4">
        <v>89.5</v>
      </c>
      <c r="J16" s="146">
        <v>89.5</v>
      </c>
      <c r="K16" s="4">
        <v>100</v>
      </c>
      <c r="L16" s="4">
        <f>'[1]03.П1.Показатели'!J16</f>
        <v>100</v>
      </c>
      <c r="M16" s="129" t="s">
        <v>230</v>
      </c>
    </row>
    <row r="17" spans="1:13" ht="30">
      <c r="A17" s="130"/>
      <c r="B17" s="17" t="str">
        <f>'03.П1.Показатели'!B17</f>
        <v>Количество совершенных ДТП с пострадавшими, не более</v>
      </c>
      <c r="C17" s="130" t="str">
        <f>'03.П1.Показатели'!C17</f>
        <v>ед.</v>
      </c>
      <c r="D17" s="129">
        <f>'03.П1.Показатели'!D17</f>
        <v>0.15</v>
      </c>
      <c r="E17" s="146">
        <v>65</v>
      </c>
      <c r="F17" s="134">
        <v>67</v>
      </c>
      <c r="G17" s="134">
        <v>66</v>
      </c>
      <c r="H17" s="134">
        <v>80</v>
      </c>
      <c r="I17" s="134" t="s">
        <v>156</v>
      </c>
      <c r="J17" s="195" t="s">
        <v>156</v>
      </c>
      <c r="K17" s="146">
        <f>'[1]03.П1.Показатели'!I17</f>
        <v>80</v>
      </c>
      <c r="L17" s="146">
        <f>'[1]03.П1.Показатели'!J17</f>
        <v>80</v>
      </c>
      <c r="M17" s="129" t="s">
        <v>230</v>
      </c>
    </row>
    <row r="18" spans="1:13" ht="57">
      <c r="A18" s="86" t="str">
        <f>'03.П1.Показатели'!A18</f>
        <v>1.3.</v>
      </c>
      <c r="B18" s="8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57">
      <c r="A19" s="86" t="str">
        <f>'03.П1.Показатели'!A19</f>
        <v>1.3.1.</v>
      </c>
      <c r="B19" s="8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ht="85.5">
      <c r="A20" s="85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5" t="str">
        <f>'03.П1.Показатели'!C20</f>
        <v>%</v>
      </c>
      <c r="D20" s="8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>
        <v>0</v>
      </c>
      <c r="I20" s="4">
        <f>'[1]03.П1.Показатели'!H20</f>
        <v>0</v>
      </c>
      <c r="J20" s="4">
        <v>0</v>
      </c>
      <c r="K20" s="4">
        <f>'[1]03.П1.Показатели'!I20</f>
        <v>0</v>
      </c>
      <c r="L20" s="4">
        <f>'[1]03.П1.Показатели'!J20</f>
        <v>0</v>
      </c>
      <c r="M20" s="129" t="s">
        <v>230</v>
      </c>
    </row>
    <row r="21" spans="1:13" ht="28.5">
      <c r="A21" s="129"/>
      <c r="B21" s="18" t="str">
        <f>'03.П1.Показатели'!B21</f>
        <v>Объем субсидий на 1 перевезенного пассажира</v>
      </c>
      <c r="C21" s="129" t="str">
        <f>'03.П1.Показатели'!C21</f>
        <v>руб/пасс</v>
      </c>
      <c r="D21" s="129">
        <f>'03.П1.Показатели'!D21</f>
        <v>0.1</v>
      </c>
      <c r="E21" s="28">
        <v>6.41</v>
      </c>
      <c r="F21" s="28">
        <v>6.51</v>
      </c>
      <c r="G21" s="28">
        <v>9.4</v>
      </c>
      <c r="H21" s="28">
        <v>6.83</v>
      </c>
      <c r="I21" s="4" t="s">
        <v>156</v>
      </c>
      <c r="J21" s="195" t="s">
        <v>156</v>
      </c>
      <c r="K21" s="146">
        <v>6.92</v>
      </c>
      <c r="L21" s="146">
        <v>6.98</v>
      </c>
      <c r="M21" s="129" t="s">
        <v>230</v>
      </c>
    </row>
    <row r="22" spans="1:13" ht="28.5">
      <c r="A22" s="86" t="str">
        <f>'03.П1.Показатели'!A22</f>
        <v>1.4.</v>
      </c>
      <c r="B22" s="84" t="str">
        <f>'03.П1.Показатели'!B22:J22</f>
        <v>Задача 4: Организация благоустройства территории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ht="28.5">
      <c r="A23" s="86" t="str">
        <f>'03.П1.Показатели'!A23</f>
        <v>1.4.1.</v>
      </c>
      <c r="B23" s="84" t="str">
        <f>'03.П1.Показатели'!B23:J23</f>
        <v>Подпрограмма 4: "Организация благоустройства территории"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42.75">
      <c r="A24" s="85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29" t="str">
        <f>'03.П1.Показатели'!C24</f>
        <v>%</v>
      </c>
      <c r="D24" s="129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>
        <v>100</v>
      </c>
      <c r="I24" s="4">
        <f>'[1]03.П1.Показатели'!H24</f>
        <v>100</v>
      </c>
      <c r="J24" s="4">
        <v>100</v>
      </c>
      <c r="K24" s="4">
        <f>'[1]03.П1.Показатели'!I24</f>
        <v>100</v>
      </c>
      <c r="L24" s="4">
        <f>'[1]03.П1.Показатели'!J24</f>
        <v>100</v>
      </c>
      <c r="M24" s="129" t="s">
        <v>230</v>
      </c>
    </row>
    <row r="25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7" spans="1:13" ht="37.5" customHeight="1">
      <c r="B27" s="232" t="s">
        <v>14</v>
      </c>
      <c r="C27" s="232"/>
      <c r="D27" s="13"/>
      <c r="E27" s="13"/>
      <c r="F27" s="13"/>
      <c r="G27" s="13"/>
      <c r="H27" s="13"/>
      <c r="I27" s="262" t="s">
        <v>129</v>
      </c>
      <c r="J27" s="262"/>
      <c r="K27" s="262"/>
      <c r="L27" s="262"/>
      <c r="M27" s="13"/>
    </row>
  </sheetData>
  <mergeCells count="19">
    <mergeCell ref="A7:A8"/>
    <mergeCell ref="B7:B8"/>
    <mergeCell ref="B27:C27"/>
    <mergeCell ref="I27:L27"/>
    <mergeCell ref="F4:G4"/>
    <mergeCell ref="I4:J4"/>
    <mergeCell ref="K4:K5"/>
    <mergeCell ref="L4:L5"/>
    <mergeCell ref="H4:H5"/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U189"/>
  <sheetViews>
    <sheetView view="pageBreakPreview" topLeftCell="A106" zoomScaleNormal="100" zoomScaleSheetLayoutView="100" workbookViewId="0">
      <selection activeCell="C31" activeCellId="1" sqref="G44 C31"/>
    </sheetView>
  </sheetViews>
  <sheetFormatPr defaultColWidth="9.140625" defaultRowHeight="15"/>
  <cols>
    <col min="1" max="1" width="17.140625" style="33" customWidth="1"/>
    <col min="2" max="2" width="59.7109375" style="204" customWidth="1"/>
    <col min="3" max="3" width="6.28515625" style="135" customWidth="1"/>
    <col min="4" max="5" width="4.7109375" style="135" customWidth="1"/>
    <col min="6" max="6" width="12.7109375" style="135" customWidth="1"/>
    <col min="7" max="7" width="5.5703125" style="135" customWidth="1"/>
    <col min="8" max="10" width="15.5703125" style="43" customWidth="1"/>
    <col min="11" max="11" width="17.42578125" style="43" customWidth="1"/>
    <col min="12" max="12" width="43.28515625" style="43" customWidth="1"/>
    <col min="13" max="14" width="15.5703125" style="214" customWidth="1"/>
    <col min="15" max="15" width="15.42578125" style="214" bestFit="1" customWidth="1"/>
    <col min="16" max="16" width="15.7109375" style="214" bestFit="1" customWidth="1"/>
    <col min="17" max="17" width="14.28515625" style="214" bestFit="1" customWidth="1"/>
    <col min="18" max="19" width="15.42578125" style="225" bestFit="1" customWidth="1"/>
    <col min="20" max="20" width="19" style="204" customWidth="1"/>
    <col min="21" max="16384" width="9.140625" style="33"/>
  </cols>
  <sheetData>
    <row r="1" spans="1:20" ht="62.25" customHeight="1">
      <c r="I1" s="293" t="s">
        <v>102</v>
      </c>
      <c r="J1" s="293"/>
      <c r="K1" s="293"/>
      <c r="L1" s="201"/>
      <c r="N1" s="215"/>
      <c r="R1" s="294" t="s">
        <v>127</v>
      </c>
      <c r="S1" s="294"/>
      <c r="T1" s="294"/>
    </row>
    <row r="2" spans="1:20" ht="18.75">
      <c r="B2" s="281" t="s">
        <v>160</v>
      </c>
      <c r="C2" s="281"/>
      <c r="D2" s="281"/>
      <c r="E2" s="281"/>
      <c r="F2" s="281"/>
      <c r="G2" s="281"/>
      <c r="H2" s="281"/>
      <c r="I2" s="281"/>
      <c r="J2" s="281"/>
      <c r="K2" s="281"/>
      <c r="L2" s="208"/>
      <c r="M2" s="281" t="s">
        <v>154</v>
      </c>
      <c r="N2" s="281"/>
      <c r="O2" s="281"/>
      <c r="P2" s="281"/>
      <c r="Q2" s="281"/>
      <c r="R2" s="281"/>
      <c r="S2" s="281"/>
      <c r="T2" s="281"/>
    </row>
    <row r="3" spans="1:20">
      <c r="A3" s="264" t="s">
        <v>130</v>
      </c>
      <c r="B3" s="264" t="s">
        <v>131</v>
      </c>
      <c r="C3" s="290" t="s">
        <v>0</v>
      </c>
      <c r="D3" s="290"/>
      <c r="E3" s="290"/>
      <c r="F3" s="290"/>
      <c r="G3" s="290"/>
      <c r="H3" s="278" t="s">
        <v>79</v>
      </c>
      <c r="I3" s="278"/>
      <c r="J3" s="278"/>
      <c r="K3" s="278"/>
      <c r="L3" s="275" t="s">
        <v>316</v>
      </c>
      <c r="M3" s="288" t="s">
        <v>124</v>
      </c>
      <c r="N3" s="288"/>
      <c r="O3" s="288"/>
      <c r="P3" s="288"/>
      <c r="Q3" s="288"/>
      <c r="R3" s="288"/>
      <c r="S3" s="288"/>
      <c r="T3" s="264" t="s">
        <v>128</v>
      </c>
    </row>
    <row r="4" spans="1:20">
      <c r="A4" s="264"/>
      <c r="B4" s="264"/>
      <c r="C4" s="290"/>
      <c r="D4" s="290"/>
      <c r="E4" s="290"/>
      <c r="F4" s="290"/>
      <c r="G4" s="290"/>
      <c r="H4" s="278"/>
      <c r="I4" s="278"/>
      <c r="J4" s="278"/>
      <c r="K4" s="278"/>
      <c r="L4" s="276"/>
      <c r="M4" s="287" t="s">
        <v>310</v>
      </c>
      <c r="N4" s="287"/>
      <c r="O4" s="288" t="s">
        <v>311</v>
      </c>
      <c r="P4" s="288"/>
      <c r="Q4" s="288"/>
      <c r="R4" s="288" t="s">
        <v>34</v>
      </c>
      <c r="S4" s="288"/>
      <c r="T4" s="264"/>
    </row>
    <row r="5" spans="1:20">
      <c r="A5" s="264"/>
      <c r="B5" s="264"/>
      <c r="C5" s="290"/>
      <c r="D5" s="290"/>
      <c r="E5" s="290"/>
      <c r="F5" s="290"/>
      <c r="G5" s="290"/>
      <c r="H5" s="278"/>
      <c r="I5" s="278"/>
      <c r="J5" s="278"/>
      <c r="K5" s="278"/>
      <c r="L5" s="276"/>
      <c r="M5" s="287"/>
      <c r="N5" s="287"/>
      <c r="O5" s="291" t="s">
        <v>307</v>
      </c>
      <c r="P5" s="289" t="s">
        <v>312</v>
      </c>
      <c r="Q5" s="289"/>
      <c r="R5" s="288"/>
      <c r="S5" s="288"/>
      <c r="T5" s="264"/>
    </row>
    <row r="6" spans="1:20">
      <c r="A6" s="264"/>
      <c r="B6" s="264"/>
      <c r="C6" s="202" t="s">
        <v>1</v>
      </c>
      <c r="D6" s="202" t="s">
        <v>162</v>
      </c>
      <c r="E6" s="202" t="s">
        <v>163</v>
      </c>
      <c r="F6" s="202" t="s">
        <v>2</v>
      </c>
      <c r="G6" s="202" t="s">
        <v>3</v>
      </c>
      <c r="H6" s="206">
        <v>2017</v>
      </c>
      <c r="I6" s="206">
        <v>2018</v>
      </c>
      <c r="J6" s="206">
        <v>2019</v>
      </c>
      <c r="K6" s="200" t="s">
        <v>4</v>
      </c>
      <c r="L6" s="277"/>
      <c r="M6" s="216" t="s">
        <v>125</v>
      </c>
      <c r="N6" s="216" t="s">
        <v>126</v>
      </c>
      <c r="O6" s="292"/>
      <c r="P6" s="216" t="s">
        <v>125</v>
      </c>
      <c r="Q6" s="216" t="s">
        <v>126</v>
      </c>
      <c r="R6" s="220" t="s">
        <v>313</v>
      </c>
      <c r="S6" s="220" t="s">
        <v>318</v>
      </c>
      <c r="T6" s="264"/>
    </row>
    <row r="7" spans="1:20" ht="15" customHeight="1">
      <c r="A7" s="271" t="s">
        <v>48</v>
      </c>
      <c r="B7" s="271" t="s">
        <v>132</v>
      </c>
      <c r="C7" s="136" t="s">
        <v>5</v>
      </c>
      <c r="D7" s="136" t="str">
        <f>C7</f>
        <v>Х</v>
      </c>
      <c r="E7" s="136" t="str">
        <f>D7</f>
        <v>Х</v>
      </c>
      <c r="F7" s="137">
        <v>1200000000</v>
      </c>
      <c r="G7" s="136" t="s">
        <v>110</v>
      </c>
      <c r="H7" s="69" t="e">
        <f>H11+H52+H79+H95+H120</f>
        <v>#REF!</v>
      </c>
      <c r="I7" s="69" t="e">
        <f t="shared" ref="I7:K7" si="0">I11+I52+I79+I95+I120</f>
        <v>#REF!</v>
      </c>
      <c r="J7" s="69" t="e">
        <f t="shared" si="0"/>
        <v>#REF!</v>
      </c>
      <c r="K7" s="69" t="e">
        <f t="shared" si="0"/>
        <v>#REF!</v>
      </c>
      <c r="L7" s="207" t="s">
        <v>314</v>
      </c>
      <c r="M7" s="217">
        <f>'[2]06. Пр.1 Распределение. Отч.7'!$V$7</f>
        <v>466973140.89999998</v>
      </c>
      <c r="N7" s="217">
        <f>'[2]06. Пр.1 Распределение. Отч.7'!$W$7</f>
        <v>463597620.02999997</v>
      </c>
      <c r="O7" s="221" t="e">
        <f>H7</f>
        <v>#REF!</v>
      </c>
      <c r="P7" s="221">
        <f>P11+P52+P79+P95</f>
        <v>160214383.40000001</v>
      </c>
      <c r="Q7" s="221">
        <f>Q11+Q52+Q79+Q95</f>
        <v>73879871.24000001</v>
      </c>
      <c r="R7" s="221" t="e">
        <f>R11+R52+R79+R95</f>
        <v>#REF!</v>
      </c>
      <c r="S7" s="221" t="e">
        <f>S11+S52+S79+S95</f>
        <v>#REF!</v>
      </c>
      <c r="T7" s="198"/>
    </row>
    <row r="8" spans="1:20">
      <c r="A8" s="272"/>
      <c r="B8" s="272"/>
      <c r="C8" s="136"/>
      <c r="D8" s="136"/>
      <c r="E8" s="136"/>
      <c r="F8" s="137"/>
      <c r="G8" s="136"/>
      <c r="H8" s="210"/>
      <c r="I8" s="69"/>
      <c r="J8" s="69"/>
      <c r="K8" s="69"/>
      <c r="L8" s="207" t="s">
        <v>133</v>
      </c>
      <c r="M8" s="217"/>
      <c r="N8" s="217"/>
      <c r="O8" s="221"/>
      <c r="P8" s="221"/>
      <c r="Q8" s="221"/>
      <c r="R8" s="221"/>
      <c r="S8" s="221"/>
      <c r="T8" s="198"/>
    </row>
    <row r="9" spans="1:20">
      <c r="A9" s="272"/>
      <c r="B9" s="272"/>
      <c r="C9" s="136"/>
      <c r="D9" s="136"/>
      <c r="E9" s="136"/>
      <c r="F9" s="137"/>
      <c r="G9" s="136"/>
      <c r="H9" s="69"/>
      <c r="I9" s="69"/>
      <c r="J9" s="69"/>
      <c r="K9" s="69"/>
      <c r="L9" s="209" t="s">
        <v>315</v>
      </c>
      <c r="M9" s="217">
        <f>'[2]06. Пр.1 Распределение. Отч.7'!$V$9</f>
        <v>466911208.89999998</v>
      </c>
      <c r="N9" s="217">
        <f>'[2]06. Пр.1 Распределение. Отч.7'!$W$9</f>
        <v>463535688.02999997</v>
      </c>
      <c r="O9" s="221" t="e">
        <f>O7-O10</f>
        <v>#REF!</v>
      </c>
      <c r="P9" s="221">
        <f t="shared" ref="P9:Q9" si="1">P7-P10</f>
        <v>160214383.40000001</v>
      </c>
      <c r="Q9" s="221">
        <f t="shared" si="1"/>
        <v>73879871.24000001</v>
      </c>
      <c r="R9" s="221" t="e">
        <f>R7-R10</f>
        <v>#REF!</v>
      </c>
      <c r="S9" s="221" t="e">
        <f t="shared" ref="S9" si="2">S7-S10</f>
        <v>#REF!</v>
      </c>
      <c r="T9" s="198"/>
    </row>
    <row r="10" spans="1:20" ht="30">
      <c r="A10" s="273"/>
      <c r="B10" s="273"/>
      <c r="C10" s="136"/>
      <c r="D10" s="136"/>
      <c r="E10" s="136"/>
      <c r="F10" s="137"/>
      <c r="G10" s="136"/>
      <c r="H10" s="69"/>
      <c r="I10" s="69"/>
      <c r="J10" s="69"/>
      <c r="K10" s="69"/>
      <c r="L10" s="209" t="s">
        <v>317</v>
      </c>
      <c r="M10" s="217">
        <v>0</v>
      </c>
      <c r="N10" s="217">
        <v>0</v>
      </c>
      <c r="O10" s="221">
        <f>O14+O98</f>
        <v>6429150</v>
      </c>
      <c r="P10" s="221">
        <f>P14+P98</f>
        <v>0</v>
      </c>
      <c r="Q10" s="221">
        <f>Q14+Q98</f>
        <v>0</v>
      </c>
      <c r="R10" s="221">
        <f>R14+R98</f>
        <v>0</v>
      </c>
      <c r="S10" s="221">
        <f>S14+S98</f>
        <v>0</v>
      </c>
      <c r="T10" s="198"/>
    </row>
    <row r="11" spans="1:20" ht="15" customHeight="1">
      <c r="A11" s="268" t="s">
        <v>6</v>
      </c>
      <c r="B11" s="271" t="s">
        <v>66</v>
      </c>
      <c r="C11" s="136" t="s">
        <v>5</v>
      </c>
      <c r="D11" s="136" t="str">
        <f>C11</f>
        <v>Х</v>
      </c>
      <c r="E11" s="136" t="str">
        <f>D11</f>
        <v>Х</v>
      </c>
      <c r="F11" s="136">
        <v>1210000000</v>
      </c>
      <c r="G11" s="136" t="s">
        <v>110</v>
      </c>
      <c r="H11" s="213">
        <f>SUM(H16:H51)/2</f>
        <v>268064718.81999999</v>
      </c>
      <c r="I11" s="69">
        <f>SUM(I16:I51)/2</f>
        <v>83496839</v>
      </c>
      <c r="J11" s="69">
        <f>SUM(J16:J51)/2</f>
        <v>83496839</v>
      </c>
      <c r="K11" s="69">
        <f>SUM(K16:K51)/2</f>
        <v>435058396.82000005</v>
      </c>
      <c r="L11" s="207" t="s">
        <v>314</v>
      </c>
      <c r="M11" s="217">
        <f>M13</f>
        <v>246372255.24999997</v>
      </c>
      <c r="N11" s="217">
        <f>N13</f>
        <v>246272255.14999998</v>
      </c>
      <c r="O11" s="221">
        <f>'ПР3. 10.ПП1.Дороги.2.Мер.'!H22</f>
        <v>268064718.81999999</v>
      </c>
      <c r="P11" s="221">
        <f>SUM(P16:P51)/2</f>
        <v>37395129.57</v>
      </c>
      <c r="Q11" s="221">
        <f>SUM(Q16:Q51)/2</f>
        <v>29545129.57</v>
      </c>
      <c r="R11" s="221">
        <f>'ПР3. 10.ПП1.Дороги.2.Мер.'!I22</f>
        <v>83496839</v>
      </c>
      <c r="S11" s="221">
        <f>'ПР3. 10.ПП1.Дороги.2.Мер.'!J22</f>
        <v>83496839</v>
      </c>
      <c r="T11" s="63"/>
    </row>
    <row r="12" spans="1:20">
      <c r="A12" s="279"/>
      <c r="B12" s="272"/>
      <c r="C12" s="136"/>
      <c r="D12" s="136"/>
      <c r="E12" s="136"/>
      <c r="F12" s="136"/>
      <c r="G12" s="136"/>
      <c r="H12" s="213"/>
      <c r="I12" s="69"/>
      <c r="J12" s="69"/>
      <c r="K12" s="69"/>
      <c r="L12" s="207" t="s">
        <v>133</v>
      </c>
      <c r="M12" s="217"/>
      <c r="N12" s="217"/>
      <c r="O12" s="221"/>
      <c r="P12" s="221"/>
      <c r="Q12" s="221"/>
      <c r="R12" s="221"/>
      <c r="S12" s="221"/>
      <c r="T12" s="63"/>
    </row>
    <row r="13" spans="1:20">
      <c r="A13" s="279"/>
      <c r="B13" s="272"/>
      <c r="C13" s="136"/>
      <c r="D13" s="136"/>
      <c r="E13" s="136"/>
      <c r="F13" s="136"/>
      <c r="G13" s="136"/>
      <c r="H13" s="213"/>
      <c r="I13" s="69"/>
      <c r="J13" s="69"/>
      <c r="K13" s="69"/>
      <c r="L13" s="209" t="s">
        <v>315</v>
      </c>
      <c r="M13" s="217">
        <f>'[2]06. Пр.1 Распределение. Отч.7'!$V$13</f>
        <v>246372255.24999997</v>
      </c>
      <c r="N13" s="217">
        <f>'[2]06. Пр.1 Распределение. Отч.7'!$W$13</f>
        <v>246272255.14999998</v>
      </c>
      <c r="O13" s="221">
        <f>'ПР3. 10.ПП1.Дороги.2.Мер.'!H24</f>
        <v>263135568.81999999</v>
      </c>
      <c r="P13" s="221">
        <f>P11-P14</f>
        <v>37395129.57</v>
      </c>
      <c r="Q13" s="221">
        <f>Q11-Q14</f>
        <v>29545129.57</v>
      </c>
      <c r="R13" s="221">
        <f>'ПР3. 10.ПП1.Дороги.2.Мер.'!I24</f>
        <v>83496839</v>
      </c>
      <c r="S13" s="221">
        <f>'ПР3. 10.ПП1.Дороги.2.Мер.'!J24</f>
        <v>83496839</v>
      </c>
      <c r="T13" s="63"/>
    </row>
    <row r="14" spans="1:20" ht="30">
      <c r="A14" s="280"/>
      <c r="B14" s="273"/>
      <c r="C14" s="136"/>
      <c r="D14" s="136"/>
      <c r="E14" s="136"/>
      <c r="F14" s="136"/>
      <c r="G14" s="136"/>
      <c r="H14" s="69"/>
      <c r="I14" s="69"/>
      <c r="J14" s="69"/>
      <c r="K14" s="69"/>
      <c r="L14" s="209" t="s">
        <v>317</v>
      </c>
      <c r="M14" s="217"/>
      <c r="N14" s="217"/>
      <c r="O14" s="221">
        <f>'ПР3. 10.ПП1.Дороги.2.Мер.'!H25</f>
        <v>4929150</v>
      </c>
      <c r="P14" s="221">
        <f>P36</f>
        <v>0</v>
      </c>
      <c r="Q14" s="221">
        <f>Q36</f>
        <v>0</v>
      </c>
      <c r="R14" s="221">
        <f>'ПР3. 10.ПП1.Дороги.2.Мер.'!I25</f>
        <v>0</v>
      </c>
      <c r="S14" s="221">
        <f>'ПР3. 10.ПП1.Дороги.2.Мер.'!J25</f>
        <v>0</v>
      </c>
      <c r="T14" s="63"/>
    </row>
    <row r="15" spans="1:20" s="154" customFormat="1" hidden="1">
      <c r="A15" s="149"/>
      <c r="B15" s="150" t="s">
        <v>250</v>
      </c>
      <c r="C15" s="151"/>
      <c r="D15" s="151"/>
      <c r="E15" s="151"/>
      <c r="F15" s="151"/>
      <c r="G15" s="151"/>
      <c r="H15" s="170">
        <f>'ПР3. 10.ПП1.Дороги.2.Мер.'!H22</f>
        <v>268064718.81999999</v>
      </c>
      <c r="I15" s="170">
        <f>'ПР3. 10.ПП1.Дороги.2.Мер.'!I22</f>
        <v>83496839</v>
      </c>
      <c r="J15" s="170">
        <f>'ПР3. 10.ПП1.Дороги.2.Мер.'!J22</f>
        <v>83496839</v>
      </c>
      <c r="K15" s="152">
        <f>'ПР3. 10.ПП1.Дороги.2.Мер.'!K22</f>
        <v>435058396.81999999</v>
      </c>
      <c r="L15" s="152"/>
      <c r="M15" s="217"/>
      <c r="N15" s="217"/>
      <c r="O15" s="221"/>
      <c r="P15" s="221"/>
      <c r="Q15" s="221"/>
      <c r="R15" s="221"/>
      <c r="S15" s="221"/>
      <c r="T15" s="153"/>
    </row>
    <row r="16" spans="1:20">
      <c r="A16" s="265" t="s">
        <v>25</v>
      </c>
      <c r="B16" s="26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6" s="138" t="s">
        <v>110</v>
      </c>
      <c r="D16" s="138" t="s">
        <v>110</v>
      </c>
      <c r="E16" s="138" t="s">
        <v>110</v>
      </c>
      <c r="F16" s="138" t="str">
        <f>F18</f>
        <v>1210075080</v>
      </c>
      <c r="G16" s="138" t="s">
        <v>110</v>
      </c>
      <c r="H16" s="62">
        <f>H18</f>
        <v>84569500</v>
      </c>
      <c r="I16" s="62">
        <f t="shared" ref="I16:K16" si="3">I18</f>
        <v>0</v>
      </c>
      <c r="J16" s="62">
        <f t="shared" si="3"/>
        <v>0</v>
      </c>
      <c r="K16" s="62">
        <f t="shared" si="3"/>
        <v>84569500</v>
      </c>
      <c r="L16" s="207" t="s">
        <v>314</v>
      </c>
      <c r="M16" s="132">
        <f>'[2]06. Пр.1 Распределение. Отч.7'!$V$13</f>
        <v>246372255.24999997</v>
      </c>
      <c r="N16" s="132">
        <f>'[2]06. Пр.1 Распределение. Отч.7'!$V$13</f>
        <v>246372255.24999997</v>
      </c>
      <c r="O16" s="132">
        <f>O18</f>
        <v>84569500</v>
      </c>
      <c r="P16" s="132">
        <f>P18</f>
        <v>3295129.57</v>
      </c>
      <c r="Q16" s="132">
        <f>Q18</f>
        <v>3295129.57</v>
      </c>
      <c r="R16" s="132">
        <f>R18</f>
        <v>0</v>
      </c>
      <c r="S16" s="132">
        <f>S18</f>
        <v>0</v>
      </c>
      <c r="T16" s="263"/>
    </row>
    <row r="17" spans="1:20">
      <c r="A17" s="266"/>
      <c r="B17" s="266"/>
      <c r="C17" s="46"/>
      <c r="D17" s="139"/>
      <c r="E17" s="139"/>
      <c r="F17" s="139"/>
      <c r="G17" s="139"/>
      <c r="H17" s="38"/>
      <c r="I17" s="38"/>
      <c r="J17" s="38"/>
      <c r="K17" s="38"/>
      <c r="L17" s="207" t="s">
        <v>133</v>
      </c>
      <c r="M17" s="218"/>
      <c r="N17" s="218"/>
      <c r="O17" s="222"/>
      <c r="P17" s="222"/>
      <c r="Q17" s="222"/>
      <c r="R17" s="222"/>
      <c r="S17" s="222"/>
      <c r="T17" s="263"/>
    </row>
    <row r="18" spans="1:20">
      <c r="A18" s="267"/>
      <c r="B18" s="267"/>
      <c r="C18" s="46" t="str">
        <f>'ПР3. 10.ПП1.Дороги.2.Мер.'!C9</f>
        <v>009</v>
      </c>
      <c r="D18" s="46" t="str">
        <f>'ПР3. 10.ПП1.Дороги.2.Мер.'!D9</f>
        <v>04</v>
      </c>
      <c r="E18" s="46" t="str">
        <f>'ПР3. 10.ПП1.Дороги.2.Мер.'!E9</f>
        <v>09</v>
      </c>
      <c r="F18" s="46" t="str">
        <f>'ПР3. 10.ПП1.Дороги.2.Мер.'!F9</f>
        <v>1210075080</v>
      </c>
      <c r="G18" s="46" t="str">
        <f>'ПР3. 10.ПП1.Дороги.2.Мер.'!G9</f>
        <v>244</v>
      </c>
      <c r="H18" s="38">
        <f>'ПР3. 10.ПП1.Дороги.2.Мер.'!H9</f>
        <v>84569500</v>
      </c>
      <c r="I18" s="38">
        <f>'ПР3. 10.ПП1.Дороги.2.Мер.'!I9</f>
        <v>0</v>
      </c>
      <c r="J18" s="38">
        <f>'ПР3. 10.ПП1.Дороги.2.Мер.'!J9</f>
        <v>0</v>
      </c>
      <c r="K18" s="38">
        <f>'ПР3. 10.ПП1.Дороги.2.Мер.'!K9</f>
        <v>84569500</v>
      </c>
      <c r="L18" s="209" t="s">
        <v>315</v>
      </c>
      <c r="M18" s="218">
        <f>'[2]06. Пр.1 Распределение. Отч.7'!$V$16</f>
        <v>83303500</v>
      </c>
      <c r="N18" s="218">
        <f>'[2]06. Пр.1 Распределение. Отч.7'!$W$16</f>
        <v>83303500</v>
      </c>
      <c r="O18" s="218">
        <f>H18</f>
        <v>84569500</v>
      </c>
      <c r="P18" s="218">
        <v>3295129.57</v>
      </c>
      <c r="Q18" s="218">
        <v>3295129.57</v>
      </c>
      <c r="R18" s="218">
        <f>I18</f>
        <v>0</v>
      </c>
      <c r="S18" s="218">
        <f>J18</f>
        <v>0</v>
      </c>
      <c r="T18" s="263"/>
    </row>
    <row r="19" spans="1:20">
      <c r="A19" s="265" t="s">
        <v>26</v>
      </c>
      <c r="B19" s="2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9" s="138" t="s">
        <v>110</v>
      </c>
      <c r="D19" s="138" t="s">
        <v>110</v>
      </c>
      <c r="E19" s="138" t="s">
        <v>110</v>
      </c>
      <c r="F19" s="138" t="str">
        <f>'ПР3. 10.ПП1.Дороги.2.Мер.'!F10</f>
        <v>12100S5080</v>
      </c>
      <c r="G19" s="138" t="s">
        <v>110</v>
      </c>
      <c r="H19" s="62">
        <f>H21</f>
        <v>83496839</v>
      </c>
      <c r="I19" s="62">
        <f t="shared" ref="I19:K19" si="4">I21</f>
        <v>83496839</v>
      </c>
      <c r="J19" s="62">
        <f t="shared" si="4"/>
        <v>83496839</v>
      </c>
      <c r="K19" s="62">
        <f t="shared" si="4"/>
        <v>250490517</v>
      </c>
      <c r="L19" s="207" t="s">
        <v>314</v>
      </c>
      <c r="M19" s="132">
        <f>M21</f>
        <v>83496839</v>
      </c>
      <c r="N19" s="132">
        <f t="shared" ref="N19" si="5">N21</f>
        <v>83496839</v>
      </c>
      <c r="O19" s="132">
        <f>O21</f>
        <v>83496839</v>
      </c>
      <c r="P19" s="132">
        <f>P21</f>
        <v>34100000</v>
      </c>
      <c r="Q19" s="132">
        <f>Q21</f>
        <v>26250000</v>
      </c>
      <c r="R19" s="132">
        <f>R21</f>
        <v>83496839</v>
      </c>
      <c r="S19" s="132">
        <f>S21</f>
        <v>83496839</v>
      </c>
      <c r="T19" s="263"/>
    </row>
    <row r="20" spans="1:20">
      <c r="A20" s="266"/>
      <c r="B20" s="266"/>
      <c r="C20" s="46"/>
      <c r="D20" s="139"/>
      <c r="E20" s="139"/>
      <c r="F20" s="139"/>
      <c r="G20" s="139"/>
      <c r="H20" s="38"/>
      <c r="I20" s="38"/>
      <c r="J20" s="38"/>
      <c r="K20" s="38"/>
      <c r="L20" s="207" t="s">
        <v>133</v>
      </c>
      <c r="M20" s="218"/>
      <c r="N20" s="218"/>
      <c r="O20" s="222"/>
      <c r="P20" s="222"/>
      <c r="Q20" s="222"/>
      <c r="R20" s="222"/>
      <c r="S20" s="222"/>
      <c r="T20" s="263"/>
    </row>
    <row r="21" spans="1:20">
      <c r="A21" s="267"/>
      <c r="B21" s="267"/>
      <c r="C21" s="46" t="str">
        <f>'ПР3. 10.ПП1.Дороги.2.Мер.'!C10</f>
        <v>009</v>
      </c>
      <c r="D21" s="46" t="str">
        <f>'ПР3. 10.ПП1.Дороги.2.Мер.'!D10</f>
        <v>04</v>
      </c>
      <c r="E21" s="46" t="str">
        <f>'ПР3. 10.ПП1.Дороги.2.Мер.'!E10</f>
        <v>09</v>
      </c>
      <c r="F21" s="46" t="str">
        <f>'ПР3. 10.ПП1.Дороги.2.Мер.'!F10</f>
        <v>12100S5080</v>
      </c>
      <c r="G21" s="46" t="str">
        <f>'ПР3. 10.ПП1.Дороги.2.Мер.'!G10</f>
        <v>244</v>
      </c>
      <c r="H21" s="38">
        <f>'ПР3. 10.ПП1.Дороги.2.Мер.'!H10</f>
        <v>83496839</v>
      </c>
      <c r="I21" s="38">
        <f>'ПР3. 10.ПП1.Дороги.2.Мер.'!I10</f>
        <v>83496839</v>
      </c>
      <c r="J21" s="38">
        <f>'ПР3. 10.ПП1.Дороги.2.Мер.'!J10</f>
        <v>83496839</v>
      </c>
      <c r="K21" s="38">
        <f>'ПР3. 10.ПП1.Дороги.2.Мер.'!K10</f>
        <v>250490517</v>
      </c>
      <c r="L21" s="209" t="s">
        <v>315</v>
      </c>
      <c r="M21" s="218">
        <f>'[2]06. Пр.1 Распределение. Отч.7'!$V$19</f>
        <v>83496839</v>
      </c>
      <c r="N21" s="218">
        <f>'[2]06. Пр.1 Распределение. Отч.7'!$W$19</f>
        <v>83496839</v>
      </c>
      <c r="O21" s="218">
        <f>H21</f>
        <v>83496839</v>
      </c>
      <c r="P21" s="218">
        <v>34100000</v>
      </c>
      <c r="Q21" s="218">
        <v>26250000</v>
      </c>
      <c r="R21" s="218">
        <f>I21</f>
        <v>83496839</v>
      </c>
      <c r="S21" s="218">
        <f>J21</f>
        <v>83496839</v>
      </c>
      <c r="T21" s="263"/>
    </row>
    <row r="22" spans="1:20">
      <c r="A22" s="265" t="s">
        <v>27</v>
      </c>
      <c r="B22" s="26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2" s="140" t="s">
        <v>110</v>
      </c>
      <c r="D22" s="140" t="s">
        <v>110</v>
      </c>
      <c r="E22" s="140" t="s">
        <v>110</v>
      </c>
      <c r="F22" s="138">
        <f>F24</f>
        <v>1210000030</v>
      </c>
      <c r="G22" s="140" t="s">
        <v>110</v>
      </c>
      <c r="H22" s="62">
        <f>H24</f>
        <v>1750000</v>
      </c>
      <c r="I22" s="62">
        <f t="shared" ref="I22:J22" si="6">I24</f>
        <v>0</v>
      </c>
      <c r="J22" s="62">
        <f t="shared" si="6"/>
        <v>0</v>
      </c>
      <c r="K22" s="62">
        <f>K24</f>
        <v>1750000</v>
      </c>
      <c r="L22" s="207" t="s">
        <v>314</v>
      </c>
      <c r="M22" s="132">
        <f>M24</f>
        <v>0</v>
      </c>
      <c r="N22" s="132">
        <f t="shared" ref="N22" si="7">N24</f>
        <v>0</v>
      </c>
      <c r="O22" s="132">
        <f>O24</f>
        <v>1750000</v>
      </c>
      <c r="P22" s="132">
        <f>P24</f>
        <v>0</v>
      </c>
      <c r="Q22" s="132">
        <f>Q24</f>
        <v>0</v>
      </c>
      <c r="R22" s="132">
        <f>R24</f>
        <v>0</v>
      </c>
      <c r="S22" s="132">
        <f>S24</f>
        <v>0</v>
      </c>
      <c r="T22" s="199"/>
    </row>
    <row r="23" spans="1:20">
      <c r="A23" s="266"/>
      <c r="B23" s="266"/>
      <c r="C23" s="46"/>
      <c r="D23" s="139"/>
      <c r="E23" s="139"/>
      <c r="F23" s="139"/>
      <c r="G23" s="139"/>
      <c r="H23" s="38"/>
      <c r="I23" s="38"/>
      <c r="J23" s="38"/>
      <c r="K23" s="38"/>
      <c r="L23" s="207" t="s">
        <v>133</v>
      </c>
      <c r="M23" s="218"/>
      <c r="N23" s="218"/>
      <c r="O23" s="218"/>
      <c r="P23" s="218"/>
      <c r="Q23" s="218"/>
      <c r="R23" s="218"/>
      <c r="S23" s="218"/>
      <c r="T23" s="199"/>
    </row>
    <row r="24" spans="1:20">
      <c r="A24" s="267"/>
      <c r="B24" s="267"/>
      <c r="C24" s="46" t="str">
        <f>'ПР3. 10.ПП1.Дороги.2.Мер.'!C12</f>
        <v>009</v>
      </c>
      <c r="D24" s="46" t="str">
        <f>'ПР3. 10.ПП1.Дороги.2.Мер.'!D12</f>
        <v>04</v>
      </c>
      <c r="E24" s="46" t="str">
        <f>'ПР3. 10.ПП1.Дороги.2.Мер.'!E12</f>
        <v>09</v>
      </c>
      <c r="F24" s="46">
        <f>'ПР3. 10.ПП1.Дороги.2.Мер.'!F12</f>
        <v>1210000030</v>
      </c>
      <c r="G24" s="46">
        <f>'ПР3. 10.ПП1.Дороги.2.Мер.'!G12</f>
        <v>414</v>
      </c>
      <c r="H24" s="38">
        <f>'ПР3. 10.ПП1.Дороги.2.Мер.'!H12</f>
        <v>1750000</v>
      </c>
      <c r="I24" s="38">
        <f>'ПР3. 10.ПП1.Дороги.2.Мер.'!I12</f>
        <v>0</v>
      </c>
      <c r="J24" s="38">
        <f>'ПР3. 10.ПП1.Дороги.2.Мер.'!J12</f>
        <v>0</v>
      </c>
      <c r="K24" s="38">
        <f>'ПР3. 10.ПП1.Дороги.2.Мер.'!K12</f>
        <v>1750000</v>
      </c>
      <c r="L24" s="209" t="s">
        <v>315</v>
      </c>
      <c r="M24" s="218">
        <v>0</v>
      </c>
      <c r="N24" s="218">
        <v>0</v>
      </c>
      <c r="O24" s="218">
        <f>H24</f>
        <v>1750000</v>
      </c>
      <c r="P24" s="218">
        <v>0</v>
      </c>
      <c r="Q24" s="218">
        <v>0</v>
      </c>
      <c r="R24" s="218">
        <f>I24</f>
        <v>0</v>
      </c>
      <c r="S24" s="218">
        <f>J24</f>
        <v>0</v>
      </c>
      <c r="T24" s="199"/>
    </row>
    <row r="25" spans="1:20">
      <c r="A25" s="265" t="s">
        <v>80</v>
      </c>
      <c r="B25" s="26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25" s="140" t="s">
        <v>110</v>
      </c>
      <c r="D25" s="140" t="s">
        <v>110</v>
      </c>
      <c r="E25" s="140" t="s">
        <v>110</v>
      </c>
      <c r="F25" s="138">
        <f>F27</f>
        <v>1210000050</v>
      </c>
      <c r="G25" s="140" t="s">
        <v>110</v>
      </c>
      <c r="H25" s="62">
        <f>H27</f>
        <v>3000000</v>
      </c>
      <c r="I25" s="62">
        <f t="shared" ref="I25:J25" si="8">I27</f>
        <v>0</v>
      </c>
      <c r="J25" s="62">
        <f t="shared" si="8"/>
        <v>0</v>
      </c>
      <c r="K25" s="62">
        <f>K27</f>
        <v>3000000</v>
      </c>
      <c r="L25" s="207" t="s">
        <v>314</v>
      </c>
      <c r="M25" s="132">
        <f>M27</f>
        <v>0</v>
      </c>
      <c r="N25" s="132">
        <f t="shared" ref="N25" si="9">N27</f>
        <v>0</v>
      </c>
      <c r="O25" s="132">
        <f>O27</f>
        <v>3000000</v>
      </c>
      <c r="P25" s="132">
        <f>P27</f>
        <v>0</v>
      </c>
      <c r="Q25" s="132">
        <f>Q27</f>
        <v>0</v>
      </c>
      <c r="R25" s="132">
        <f>R27</f>
        <v>0</v>
      </c>
      <c r="S25" s="132">
        <f>S27</f>
        <v>0</v>
      </c>
      <c r="T25" s="199"/>
    </row>
    <row r="26" spans="1:20">
      <c r="A26" s="266"/>
      <c r="B26" s="266"/>
      <c r="C26" s="46"/>
      <c r="D26" s="139"/>
      <c r="E26" s="139"/>
      <c r="F26" s="139"/>
      <c r="G26" s="139"/>
      <c r="H26" s="38"/>
      <c r="I26" s="38"/>
      <c r="J26" s="38"/>
      <c r="K26" s="38"/>
      <c r="L26" s="207" t="s">
        <v>133</v>
      </c>
      <c r="M26" s="218"/>
      <c r="N26" s="218"/>
      <c r="O26" s="218"/>
      <c r="P26" s="218"/>
      <c r="Q26" s="218"/>
      <c r="R26" s="218"/>
      <c r="S26" s="218"/>
      <c r="T26" s="199"/>
    </row>
    <row r="27" spans="1:20">
      <c r="A27" s="267"/>
      <c r="B27" s="267"/>
      <c r="C27" s="46" t="str">
        <f>'ПР3. 10.ПП1.Дороги.2.Мер.'!C13</f>
        <v>009</v>
      </c>
      <c r="D27" s="46" t="str">
        <f>'ПР3. 10.ПП1.Дороги.2.Мер.'!D13</f>
        <v>04</v>
      </c>
      <c r="E27" s="46" t="str">
        <f>'ПР3. 10.ПП1.Дороги.2.Мер.'!E13</f>
        <v>09</v>
      </c>
      <c r="F27" s="46">
        <f>'ПР3. 10.ПП1.Дороги.2.Мер.'!F13</f>
        <v>1210000050</v>
      </c>
      <c r="G27" s="46">
        <f>'ПР3. 10.ПП1.Дороги.2.Мер.'!G13</f>
        <v>414</v>
      </c>
      <c r="H27" s="38">
        <f>'ПР3. 10.ПП1.Дороги.2.Мер.'!H13</f>
        <v>3000000</v>
      </c>
      <c r="I27" s="38">
        <f>'ПР3. 10.ПП1.Дороги.2.Мер.'!I13</f>
        <v>0</v>
      </c>
      <c r="J27" s="38">
        <f>'ПР3. 10.ПП1.Дороги.2.Мер.'!J13</f>
        <v>0</v>
      </c>
      <c r="K27" s="38">
        <f>'ПР3. 10.ПП1.Дороги.2.Мер.'!K13</f>
        <v>3000000</v>
      </c>
      <c r="L27" s="209" t="s">
        <v>315</v>
      </c>
      <c r="M27" s="218">
        <v>0</v>
      </c>
      <c r="N27" s="218">
        <v>0</v>
      </c>
      <c r="O27" s="218">
        <f>H27</f>
        <v>3000000</v>
      </c>
      <c r="P27" s="218">
        <v>0</v>
      </c>
      <c r="Q27" s="218">
        <v>0</v>
      </c>
      <c r="R27" s="218">
        <f>I27</f>
        <v>0</v>
      </c>
      <c r="S27" s="218">
        <f>J27</f>
        <v>0</v>
      </c>
      <c r="T27" s="199"/>
    </row>
    <row r="28" spans="1:20">
      <c r="A28" s="265" t="s">
        <v>97</v>
      </c>
      <c r="B28" s="26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8" s="140" t="s">
        <v>110</v>
      </c>
      <c r="D28" s="140" t="s">
        <v>110</v>
      </c>
      <c r="E28" s="140" t="s">
        <v>110</v>
      </c>
      <c r="F28" s="138">
        <f>F30</f>
        <v>1210000060</v>
      </c>
      <c r="G28" s="140" t="s">
        <v>110</v>
      </c>
      <c r="H28" s="62">
        <f>H30</f>
        <v>1450000</v>
      </c>
      <c r="I28" s="62">
        <f t="shared" ref="I28:J28" si="10">I30</f>
        <v>0</v>
      </c>
      <c r="J28" s="62">
        <f t="shared" si="10"/>
        <v>0</v>
      </c>
      <c r="K28" s="62">
        <f>K30</f>
        <v>1450000</v>
      </c>
      <c r="L28" s="207" t="s">
        <v>314</v>
      </c>
      <c r="M28" s="132">
        <f>M30</f>
        <v>0</v>
      </c>
      <c r="N28" s="132">
        <f t="shared" ref="N28" si="11">N30</f>
        <v>0</v>
      </c>
      <c r="O28" s="132">
        <f>O30</f>
        <v>1450000</v>
      </c>
      <c r="P28" s="132">
        <f>P30</f>
        <v>0</v>
      </c>
      <c r="Q28" s="132">
        <f>Q30</f>
        <v>0</v>
      </c>
      <c r="R28" s="132">
        <f>R30</f>
        <v>0</v>
      </c>
      <c r="S28" s="132">
        <f>S30</f>
        <v>0</v>
      </c>
      <c r="T28" s="199"/>
    </row>
    <row r="29" spans="1:20">
      <c r="A29" s="266"/>
      <c r="B29" s="266"/>
      <c r="C29" s="46"/>
      <c r="D29" s="139"/>
      <c r="E29" s="139"/>
      <c r="F29" s="139"/>
      <c r="G29" s="139"/>
      <c r="H29" s="38"/>
      <c r="I29" s="38"/>
      <c r="J29" s="38"/>
      <c r="K29" s="38"/>
      <c r="L29" s="207" t="s">
        <v>133</v>
      </c>
      <c r="M29" s="218"/>
      <c r="N29" s="218"/>
      <c r="O29" s="218"/>
      <c r="P29" s="218"/>
      <c r="Q29" s="218"/>
      <c r="R29" s="218"/>
      <c r="S29" s="218"/>
      <c r="T29" s="199"/>
    </row>
    <row r="30" spans="1:20">
      <c r="A30" s="267"/>
      <c r="B30" s="267"/>
      <c r="C30" s="46" t="str">
        <f>'ПР3. 10.ПП1.Дороги.2.Мер.'!C14</f>
        <v>009</v>
      </c>
      <c r="D30" s="46" t="str">
        <f>'ПР3. 10.ПП1.Дороги.2.Мер.'!D14</f>
        <v>04</v>
      </c>
      <c r="E30" s="46" t="str">
        <f>'ПР3. 10.ПП1.Дороги.2.Мер.'!E14</f>
        <v>09</v>
      </c>
      <c r="F30" s="46">
        <f>'ПР3. 10.ПП1.Дороги.2.Мер.'!F14</f>
        <v>1210000060</v>
      </c>
      <c r="G30" s="46">
        <f>'ПР3. 10.ПП1.Дороги.2.Мер.'!G14</f>
        <v>244</v>
      </c>
      <c r="H30" s="38">
        <f>'ПР3. 10.ПП1.Дороги.2.Мер.'!H14</f>
        <v>1450000</v>
      </c>
      <c r="I30" s="38">
        <f>'ПР3. 10.ПП1.Дороги.2.Мер.'!I14</f>
        <v>0</v>
      </c>
      <c r="J30" s="38">
        <f>'ПР3. 10.ПП1.Дороги.2.Мер.'!J14</f>
        <v>0</v>
      </c>
      <c r="K30" s="38">
        <f>'ПР3. 10.ПП1.Дороги.2.Мер.'!K14</f>
        <v>1450000</v>
      </c>
      <c r="L30" s="209" t="s">
        <v>315</v>
      </c>
      <c r="M30" s="218">
        <v>0</v>
      </c>
      <c r="N30" s="218">
        <v>0</v>
      </c>
      <c r="O30" s="218">
        <f>H30</f>
        <v>1450000</v>
      </c>
      <c r="P30" s="218">
        <v>0</v>
      </c>
      <c r="Q30" s="218">
        <v>0</v>
      </c>
      <c r="R30" s="218">
        <f>I30</f>
        <v>0</v>
      </c>
      <c r="S30" s="218">
        <f>J30</f>
        <v>0</v>
      </c>
      <c r="T30" s="199"/>
    </row>
    <row r="31" spans="1:20">
      <c r="A31" s="265" t="s">
        <v>222</v>
      </c>
      <c r="B31" s="26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31" s="140" t="s">
        <v>110</v>
      </c>
      <c r="D31" s="140" t="s">
        <v>110</v>
      </c>
      <c r="E31" s="140" t="s">
        <v>110</v>
      </c>
      <c r="F31" s="138">
        <f>F33</f>
        <v>1210000070</v>
      </c>
      <c r="G31" s="140" t="s">
        <v>110</v>
      </c>
      <c r="H31" s="62">
        <f>H33</f>
        <v>5000000</v>
      </c>
      <c r="I31" s="62">
        <f t="shared" ref="I31:J31" si="12">I33</f>
        <v>0</v>
      </c>
      <c r="J31" s="62">
        <f t="shared" si="12"/>
        <v>0</v>
      </c>
      <c r="K31" s="62">
        <f>K33</f>
        <v>5000000</v>
      </c>
      <c r="L31" s="207" t="s">
        <v>314</v>
      </c>
      <c r="M31" s="132">
        <f>M33</f>
        <v>0</v>
      </c>
      <c r="N31" s="132">
        <f t="shared" ref="N31" si="13">N33</f>
        <v>0</v>
      </c>
      <c r="O31" s="132">
        <f>O33</f>
        <v>5000000</v>
      </c>
      <c r="P31" s="132">
        <f t="shared" ref="P31:S31" si="14">P33</f>
        <v>0</v>
      </c>
      <c r="Q31" s="132">
        <f t="shared" si="14"/>
        <v>0</v>
      </c>
      <c r="R31" s="132">
        <f t="shared" si="14"/>
        <v>0</v>
      </c>
      <c r="S31" s="132">
        <f t="shared" si="14"/>
        <v>0</v>
      </c>
      <c r="T31" s="199"/>
    </row>
    <row r="32" spans="1:20">
      <c r="A32" s="266"/>
      <c r="B32" s="266"/>
      <c r="C32" s="46"/>
      <c r="D32" s="139"/>
      <c r="E32" s="139"/>
      <c r="F32" s="139"/>
      <c r="G32" s="139"/>
      <c r="H32" s="38"/>
      <c r="I32" s="38"/>
      <c r="J32" s="38"/>
      <c r="K32" s="38"/>
      <c r="L32" s="207" t="s">
        <v>133</v>
      </c>
      <c r="M32" s="218"/>
      <c r="N32" s="218"/>
      <c r="O32" s="218"/>
      <c r="P32" s="218"/>
      <c r="Q32" s="218"/>
      <c r="R32" s="218"/>
      <c r="S32" s="218"/>
      <c r="T32" s="199"/>
    </row>
    <row r="33" spans="1:20">
      <c r="A33" s="267"/>
      <c r="B33" s="267"/>
      <c r="C33" s="46" t="str">
        <f>'ПР3. 10.ПП1.Дороги.2.Мер.'!C15</f>
        <v>009</v>
      </c>
      <c r="D33" s="46" t="str">
        <f>'ПР3. 10.ПП1.Дороги.2.Мер.'!D15</f>
        <v>04</v>
      </c>
      <c r="E33" s="46" t="str">
        <f>'ПР3. 10.ПП1.Дороги.2.Мер.'!E15</f>
        <v>09</v>
      </c>
      <c r="F33" s="46">
        <f>'ПР3. 10.ПП1.Дороги.2.Мер.'!F15</f>
        <v>1210000070</v>
      </c>
      <c r="G33" s="46">
        <f>'ПР3. 10.ПП1.Дороги.2.Мер.'!G15</f>
        <v>244</v>
      </c>
      <c r="H33" s="38">
        <f>'ПР3. 10.ПП1.Дороги.2.Мер.'!H15</f>
        <v>5000000</v>
      </c>
      <c r="I33" s="38">
        <f>'ПР3. 10.ПП1.Дороги.2.Мер.'!I15</f>
        <v>0</v>
      </c>
      <c r="J33" s="38">
        <f>'ПР3. 10.ПП1.Дороги.2.Мер.'!J15</f>
        <v>0</v>
      </c>
      <c r="K33" s="38">
        <f>'ПР3. 10.ПП1.Дороги.2.Мер.'!K15</f>
        <v>5000000</v>
      </c>
      <c r="L33" s="209" t="s">
        <v>315</v>
      </c>
      <c r="M33" s="218">
        <v>0</v>
      </c>
      <c r="N33" s="218">
        <v>0</v>
      </c>
      <c r="O33" s="218">
        <f>H33</f>
        <v>5000000</v>
      </c>
      <c r="P33" s="218">
        <v>0</v>
      </c>
      <c r="Q33" s="218">
        <v>0</v>
      </c>
      <c r="R33" s="218">
        <f>I33</f>
        <v>0</v>
      </c>
      <c r="S33" s="218">
        <f>J33</f>
        <v>0</v>
      </c>
      <c r="T33" s="199"/>
    </row>
    <row r="34" spans="1:20">
      <c r="A34" s="265" t="s">
        <v>223</v>
      </c>
      <c r="B34" s="26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4" s="140" t="s">
        <v>110</v>
      </c>
      <c r="D34" s="140" t="s">
        <v>110</v>
      </c>
      <c r="E34" s="140" t="s">
        <v>110</v>
      </c>
      <c r="F34" s="138">
        <f>F36</f>
        <v>1210000110</v>
      </c>
      <c r="G34" s="140" t="s">
        <v>110</v>
      </c>
      <c r="H34" s="62">
        <f>H36</f>
        <v>4929150</v>
      </c>
      <c r="I34" s="62">
        <f t="shared" ref="I34:K34" si="15">I36</f>
        <v>0</v>
      </c>
      <c r="J34" s="62">
        <f t="shared" si="15"/>
        <v>0</v>
      </c>
      <c r="K34" s="62">
        <f t="shared" si="15"/>
        <v>4929150</v>
      </c>
      <c r="L34" s="207" t="s">
        <v>314</v>
      </c>
      <c r="M34" s="132">
        <f>M36</f>
        <v>0</v>
      </c>
      <c r="N34" s="132">
        <f t="shared" ref="N34" si="16">N36</f>
        <v>0</v>
      </c>
      <c r="O34" s="132">
        <f>O36</f>
        <v>4929150</v>
      </c>
      <c r="P34" s="132">
        <f t="shared" ref="P34:S34" si="17">P36</f>
        <v>0</v>
      </c>
      <c r="Q34" s="132">
        <f t="shared" si="17"/>
        <v>0</v>
      </c>
      <c r="R34" s="132">
        <f t="shared" si="17"/>
        <v>0</v>
      </c>
      <c r="S34" s="132">
        <f t="shared" si="17"/>
        <v>0</v>
      </c>
      <c r="T34" s="263"/>
    </row>
    <row r="35" spans="1:20">
      <c r="A35" s="266"/>
      <c r="B35" s="266"/>
      <c r="C35" s="46"/>
      <c r="D35" s="139"/>
      <c r="E35" s="139"/>
      <c r="F35" s="139"/>
      <c r="G35" s="139"/>
      <c r="H35" s="38"/>
      <c r="I35" s="38"/>
      <c r="J35" s="38"/>
      <c r="K35" s="38"/>
      <c r="L35" s="207" t="s">
        <v>133</v>
      </c>
      <c r="M35" s="218"/>
      <c r="N35" s="218"/>
      <c r="O35" s="218"/>
      <c r="P35" s="218"/>
      <c r="Q35" s="218"/>
      <c r="R35" s="218"/>
      <c r="S35" s="218"/>
      <c r="T35" s="263"/>
    </row>
    <row r="36" spans="1:20" ht="30">
      <c r="A36" s="267"/>
      <c r="B36" s="267"/>
      <c r="C36" s="46">
        <f>'ПР3. 10.ПП1.Дороги.2.Мер.'!C16</f>
        <v>801</v>
      </c>
      <c r="D36" s="46" t="str">
        <f>'ПР3. 10.ПП1.Дороги.2.Мер.'!D16</f>
        <v>04</v>
      </c>
      <c r="E36" s="46" t="str">
        <f>'ПР3. 10.ПП1.Дороги.2.Мер.'!E16</f>
        <v>09</v>
      </c>
      <c r="F36" s="46">
        <f>'ПР3. 10.ПП1.Дороги.2.Мер.'!F16</f>
        <v>1210000110</v>
      </c>
      <c r="G36" s="46">
        <f>'ПР3. 10.ПП1.Дороги.2.Мер.'!G16</f>
        <v>870</v>
      </c>
      <c r="H36" s="38">
        <f>'ПР3. 10.ПП1.Дороги.2.Мер.'!H16</f>
        <v>4929150</v>
      </c>
      <c r="I36" s="38">
        <f>'ПР3. 10.ПП1.Дороги.2.Мер.'!I16</f>
        <v>0</v>
      </c>
      <c r="J36" s="38">
        <f>'ПР3. 10.ПП1.Дороги.2.Мер.'!J16</f>
        <v>0</v>
      </c>
      <c r="K36" s="38">
        <f>'ПР3. 10.ПП1.Дороги.2.Мер.'!K16</f>
        <v>4929150</v>
      </c>
      <c r="L36" s="209" t="s">
        <v>317</v>
      </c>
      <c r="M36" s="218">
        <v>0</v>
      </c>
      <c r="N36" s="218">
        <v>0</v>
      </c>
      <c r="O36" s="218">
        <f>H36</f>
        <v>4929150</v>
      </c>
      <c r="P36" s="218">
        <v>0</v>
      </c>
      <c r="Q36" s="218">
        <v>0</v>
      </c>
      <c r="R36" s="218">
        <f>I36</f>
        <v>0</v>
      </c>
      <c r="S36" s="218">
        <f>J36</f>
        <v>0</v>
      </c>
      <c r="T36" s="263"/>
    </row>
    <row r="37" spans="1:20">
      <c r="A37" s="265" t="s">
        <v>224</v>
      </c>
      <c r="B37" s="26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7" s="140" t="s">
        <v>110</v>
      </c>
      <c r="D37" s="140" t="s">
        <v>110</v>
      </c>
      <c r="E37" s="140" t="s">
        <v>110</v>
      </c>
      <c r="F37" s="138">
        <f>'ПР3. 10.ПП1.Дороги.2.Мер.'!F17</f>
        <v>1210000130</v>
      </c>
      <c r="G37" s="140" t="s">
        <v>110</v>
      </c>
      <c r="H37" s="62">
        <f>H39</f>
        <v>65500000</v>
      </c>
      <c r="I37" s="62">
        <f t="shared" ref="I37:K37" si="18">I39</f>
        <v>0</v>
      </c>
      <c r="J37" s="62">
        <f t="shared" si="18"/>
        <v>0</v>
      </c>
      <c r="K37" s="62">
        <f t="shared" si="18"/>
        <v>65500000</v>
      </c>
      <c r="L37" s="207" t="s">
        <v>314</v>
      </c>
      <c r="M37" s="132">
        <f>M39</f>
        <v>25427261.379999999</v>
      </c>
      <c r="N37" s="132">
        <f t="shared" ref="N37" si="19">N39</f>
        <v>25427261.379999999</v>
      </c>
      <c r="O37" s="132">
        <f t="shared" ref="O37:S37" si="20">O39</f>
        <v>65500000</v>
      </c>
      <c r="P37" s="132">
        <v>0</v>
      </c>
      <c r="Q37" s="132">
        <v>0</v>
      </c>
      <c r="R37" s="132">
        <f t="shared" si="20"/>
        <v>0</v>
      </c>
      <c r="S37" s="132">
        <f t="shared" si="20"/>
        <v>0</v>
      </c>
      <c r="T37" s="263"/>
    </row>
    <row r="38" spans="1:20">
      <c r="A38" s="266"/>
      <c r="B38" s="266"/>
      <c r="C38" s="46"/>
      <c r="D38" s="139"/>
      <c r="E38" s="139"/>
      <c r="F38" s="139"/>
      <c r="G38" s="139"/>
      <c r="H38" s="38"/>
      <c r="I38" s="38"/>
      <c r="J38" s="38"/>
      <c r="K38" s="38"/>
      <c r="L38" s="207" t="s">
        <v>133</v>
      </c>
      <c r="M38" s="218"/>
      <c r="N38" s="218"/>
      <c r="O38" s="218"/>
      <c r="P38" s="218"/>
      <c r="Q38" s="218"/>
      <c r="R38" s="218"/>
      <c r="S38" s="218"/>
      <c r="T38" s="263"/>
    </row>
    <row r="39" spans="1:20">
      <c r="A39" s="267"/>
      <c r="B39" s="267"/>
      <c r="C39" s="46" t="str">
        <f>'ПР3. 10.ПП1.Дороги.2.Мер.'!C17</f>
        <v>009</v>
      </c>
      <c r="D39" s="46" t="str">
        <f>'ПР3. 10.ПП1.Дороги.2.Мер.'!D17</f>
        <v>04</v>
      </c>
      <c r="E39" s="46" t="str">
        <f>'ПР3. 10.ПП1.Дороги.2.Мер.'!E17</f>
        <v>09</v>
      </c>
      <c r="F39" s="46">
        <f>'ПР3. 10.ПП1.Дороги.2.Мер.'!F17</f>
        <v>1210000130</v>
      </c>
      <c r="G39" s="46">
        <f>'ПР3. 10.ПП1.Дороги.2.Мер.'!G17</f>
        <v>244</v>
      </c>
      <c r="H39" s="38">
        <f>'ПР3. 10.ПП1.Дороги.2.Мер.'!H17</f>
        <v>65500000</v>
      </c>
      <c r="I39" s="38">
        <f>'ПР3. 10.ПП1.Дороги.2.Мер.'!I17</f>
        <v>0</v>
      </c>
      <c r="J39" s="38">
        <f>'ПР3. 10.ПП1.Дороги.2.Мер.'!J17</f>
        <v>0</v>
      </c>
      <c r="K39" s="38">
        <f>'ПР3. 10.ПП1.Дороги.2.Мер.'!K17</f>
        <v>65500000</v>
      </c>
      <c r="L39" s="209" t="s">
        <v>315</v>
      </c>
      <c r="M39" s="218">
        <f>'[2]06. Пр.1 Распределение. Отч.7'!$V$31</f>
        <v>25427261.379999999</v>
      </c>
      <c r="N39" s="218">
        <f>'[2]06. Пр.1 Распределение. Отч.7'!$W$31</f>
        <v>25427261.379999999</v>
      </c>
      <c r="O39" s="218">
        <f>H39</f>
        <v>65500000</v>
      </c>
      <c r="P39" s="218">
        <v>0</v>
      </c>
      <c r="Q39" s="218">
        <v>0</v>
      </c>
      <c r="R39" s="218">
        <f>I39</f>
        <v>0</v>
      </c>
      <c r="S39" s="218">
        <f>J39</f>
        <v>0</v>
      </c>
      <c r="T39" s="263"/>
    </row>
    <row r="40" spans="1:20">
      <c r="A40" s="265" t="s">
        <v>228</v>
      </c>
      <c r="B40" s="265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140" t="s">
        <v>110</v>
      </c>
      <c r="D40" s="140" t="s">
        <v>110</v>
      </c>
      <c r="E40" s="140" t="s">
        <v>110</v>
      </c>
      <c r="F40" s="138">
        <f>'ПР3. 10.ПП1.Дороги.2.Мер.'!F20</f>
        <v>1210075090</v>
      </c>
      <c r="G40" s="140" t="s">
        <v>110</v>
      </c>
      <c r="H40" s="62">
        <f>H42</f>
        <v>442793.82</v>
      </c>
      <c r="I40" s="62">
        <f t="shared" ref="I40:K40" si="21">I42</f>
        <v>0</v>
      </c>
      <c r="J40" s="62">
        <f t="shared" si="21"/>
        <v>0</v>
      </c>
      <c r="K40" s="62">
        <f t="shared" si="21"/>
        <v>442793.82</v>
      </c>
      <c r="L40" s="207" t="s">
        <v>314</v>
      </c>
      <c r="M40" s="132">
        <f>M42</f>
        <v>5000000</v>
      </c>
      <c r="N40" s="132">
        <f t="shared" ref="N40:O40" si="22">N42</f>
        <v>4999999.9000000004</v>
      </c>
      <c r="O40" s="132">
        <f t="shared" si="22"/>
        <v>442793.82</v>
      </c>
      <c r="P40" s="132">
        <v>0</v>
      </c>
      <c r="Q40" s="132">
        <v>0</v>
      </c>
      <c r="R40" s="132">
        <f t="shared" ref="R40:S40" si="23">R42</f>
        <v>0</v>
      </c>
      <c r="S40" s="132">
        <f t="shared" si="23"/>
        <v>0</v>
      </c>
      <c r="T40" s="263"/>
    </row>
    <row r="41" spans="1:20">
      <c r="A41" s="266"/>
      <c r="B41" s="266"/>
      <c r="C41" s="46"/>
      <c r="D41" s="139"/>
      <c r="E41" s="139"/>
      <c r="F41" s="139"/>
      <c r="G41" s="139"/>
      <c r="H41" s="38"/>
      <c r="I41" s="38"/>
      <c r="J41" s="38"/>
      <c r="K41" s="38"/>
      <c r="L41" s="207" t="s">
        <v>133</v>
      </c>
      <c r="M41" s="218"/>
      <c r="N41" s="218"/>
      <c r="O41" s="218"/>
      <c r="P41" s="218"/>
      <c r="Q41" s="218"/>
      <c r="R41" s="218"/>
      <c r="S41" s="218"/>
      <c r="T41" s="263"/>
    </row>
    <row r="42" spans="1:20">
      <c r="A42" s="267"/>
      <c r="B42" s="267"/>
      <c r="C42" s="46" t="str">
        <f>'ПР3. 10.ПП1.Дороги.2.Мер.'!C18</f>
        <v>009</v>
      </c>
      <c r="D42" s="46" t="str">
        <f>'ПР3. 10.ПП1.Дороги.2.Мер.'!D18</f>
        <v>04</v>
      </c>
      <c r="E42" s="46" t="str">
        <f>'ПР3. 10.ПП1.Дороги.2.Мер.'!E18</f>
        <v>09</v>
      </c>
      <c r="F42" s="46">
        <f>'ПР3. 10.ПП1.Дороги.2.Мер.'!F18</f>
        <v>1210000160</v>
      </c>
      <c r="G42" s="46">
        <f>'ПР3. 10.ПП1.Дороги.2.Мер.'!G18</f>
        <v>244</v>
      </c>
      <c r="H42" s="38">
        <f>'ПР3. 10.ПП1.Дороги.2.Мер.'!H18</f>
        <v>442793.82</v>
      </c>
      <c r="I42" s="38">
        <f>'ПР3. 10.ПП1.Дороги.2.Мер.'!I18</f>
        <v>0</v>
      </c>
      <c r="J42" s="38">
        <f>'ПР3. 10.ПП1.Дороги.2.Мер.'!J18</f>
        <v>0</v>
      </c>
      <c r="K42" s="38">
        <f>'ПР3. 10.ПП1.Дороги.2.Мер.'!K18</f>
        <v>442793.82</v>
      </c>
      <c r="L42" s="209" t="s">
        <v>315</v>
      </c>
      <c r="M42" s="218">
        <f>'[2]06. Пр.1 Распределение. Отч.7'!$V$22</f>
        <v>5000000</v>
      </c>
      <c r="N42" s="218">
        <f>'[2]06. Пр.1 Распределение. Отч.7'!$W$22</f>
        <v>4999999.9000000004</v>
      </c>
      <c r="O42" s="218">
        <f>H42</f>
        <v>442793.82</v>
      </c>
      <c r="P42" s="218">
        <v>0</v>
      </c>
      <c r="Q42" s="218">
        <v>0</v>
      </c>
      <c r="R42" s="218">
        <f>I42</f>
        <v>0</v>
      </c>
      <c r="S42" s="218">
        <f>J42</f>
        <v>0</v>
      </c>
      <c r="T42" s="263"/>
    </row>
    <row r="43" spans="1:20">
      <c r="A43" s="265" t="s">
        <v>229</v>
      </c>
      <c r="B43" s="26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43" s="140" t="s">
        <v>110</v>
      </c>
      <c r="D43" s="140" t="s">
        <v>110</v>
      </c>
      <c r="E43" s="140" t="s">
        <v>110</v>
      </c>
      <c r="F43" s="138">
        <f>F45</f>
        <v>1210000180</v>
      </c>
      <c r="G43" s="140" t="s">
        <v>110</v>
      </c>
      <c r="H43" s="62">
        <f>H45</f>
        <v>4000000</v>
      </c>
      <c r="I43" s="62">
        <f t="shared" ref="I43:K43" si="24">I45</f>
        <v>0</v>
      </c>
      <c r="J43" s="62">
        <f t="shared" si="24"/>
        <v>0</v>
      </c>
      <c r="K43" s="62">
        <f t="shared" si="24"/>
        <v>4000000</v>
      </c>
      <c r="L43" s="207" t="s">
        <v>314</v>
      </c>
      <c r="M43" s="132">
        <f>M45</f>
        <v>0</v>
      </c>
      <c r="N43" s="132">
        <f t="shared" ref="N43" si="25">N45</f>
        <v>0</v>
      </c>
      <c r="O43" s="132">
        <f>O45</f>
        <v>4000000</v>
      </c>
      <c r="P43" s="132">
        <f t="shared" ref="P43:Q43" si="26">P45</f>
        <v>0</v>
      </c>
      <c r="Q43" s="132">
        <f t="shared" si="26"/>
        <v>0</v>
      </c>
      <c r="R43" s="132">
        <f t="shared" ref="R43:S43" si="27">R45</f>
        <v>0</v>
      </c>
      <c r="S43" s="132">
        <f t="shared" si="27"/>
        <v>0</v>
      </c>
      <c r="T43" s="263"/>
    </row>
    <row r="44" spans="1:20">
      <c r="A44" s="266"/>
      <c r="B44" s="266"/>
      <c r="C44" s="46"/>
      <c r="D44" s="139"/>
      <c r="E44" s="139"/>
      <c r="F44" s="139"/>
      <c r="G44" s="139"/>
      <c r="H44" s="38"/>
      <c r="I44" s="38"/>
      <c r="J44" s="38"/>
      <c r="K44" s="38"/>
      <c r="L44" s="207" t="s">
        <v>133</v>
      </c>
      <c r="M44" s="218"/>
      <c r="N44" s="218"/>
      <c r="O44" s="218"/>
      <c r="P44" s="218"/>
      <c r="Q44" s="218"/>
      <c r="R44" s="218"/>
      <c r="S44" s="218"/>
      <c r="T44" s="263"/>
    </row>
    <row r="45" spans="1:20">
      <c r="A45" s="267"/>
      <c r="B45" s="267"/>
      <c r="C45" s="46" t="str">
        <f>'ПР3. 10.ПП1.Дороги.2.Мер.'!C19</f>
        <v>009</v>
      </c>
      <c r="D45" s="46" t="str">
        <f>'ПР3. 10.ПП1.Дороги.2.Мер.'!D19</f>
        <v>04</v>
      </c>
      <c r="E45" s="46" t="str">
        <f>'ПР3. 10.ПП1.Дороги.2.Мер.'!E19</f>
        <v>09</v>
      </c>
      <c r="F45" s="46">
        <f>'ПР3. 10.ПП1.Дороги.2.Мер.'!F19</f>
        <v>1210000180</v>
      </c>
      <c r="G45" s="46">
        <f>'ПР3. 10.ПП1.Дороги.2.Мер.'!G19</f>
        <v>414</v>
      </c>
      <c r="H45" s="38">
        <f>'ПР3. 10.ПП1.Дороги.2.Мер.'!H19</f>
        <v>4000000</v>
      </c>
      <c r="I45" s="38">
        <f>'ПР3. 10.ПП1.Дороги.2.Мер.'!I19</f>
        <v>0</v>
      </c>
      <c r="J45" s="38">
        <f>'ПР3. 10.ПП1.Дороги.2.Мер.'!J19</f>
        <v>0</v>
      </c>
      <c r="K45" s="38">
        <f>'ПР3. 10.ПП1.Дороги.2.Мер.'!K19</f>
        <v>4000000</v>
      </c>
      <c r="L45" s="209" t="s">
        <v>315</v>
      </c>
      <c r="M45" s="218">
        <v>0</v>
      </c>
      <c r="N45" s="218">
        <v>0</v>
      </c>
      <c r="O45" s="218">
        <f>H45</f>
        <v>4000000</v>
      </c>
      <c r="P45" s="218">
        <v>0</v>
      </c>
      <c r="Q45" s="218">
        <v>0</v>
      </c>
      <c r="R45" s="218">
        <f>I45</f>
        <v>0</v>
      </c>
      <c r="S45" s="218">
        <f>J45</f>
        <v>0</v>
      </c>
      <c r="T45" s="263"/>
    </row>
    <row r="46" spans="1:20">
      <c r="A46" s="265" t="s">
        <v>291</v>
      </c>
      <c r="B46" s="265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140" t="s">
        <v>110</v>
      </c>
      <c r="D46" s="140" t="s">
        <v>110</v>
      </c>
      <c r="E46" s="140" t="s">
        <v>110</v>
      </c>
      <c r="F46" s="138">
        <f>F48</f>
        <v>1210075090</v>
      </c>
      <c r="G46" s="140" t="s">
        <v>110</v>
      </c>
      <c r="H46" s="62">
        <f>H48</f>
        <v>13703200</v>
      </c>
      <c r="I46" s="62">
        <f t="shared" ref="I46:K46" si="28">I48</f>
        <v>0</v>
      </c>
      <c r="J46" s="62">
        <f t="shared" si="28"/>
        <v>0</v>
      </c>
      <c r="K46" s="62">
        <f t="shared" si="28"/>
        <v>13703200</v>
      </c>
      <c r="L46" s="207" t="s">
        <v>314</v>
      </c>
      <c r="M46" s="132">
        <f>M48</f>
        <v>11862000</v>
      </c>
      <c r="N46" s="132">
        <f t="shared" ref="N46" si="29">N48</f>
        <v>11862000</v>
      </c>
      <c r="O46" s="132">
        <f>O48</f>
        <v>13703200</v>
      </c>
      <c r="P46" s="132">
        <f t="shared" ref="P46:Q46" si="30">P48</f>
        <v>0</v>
      </c>
      <c r="Q46" s="132">
        <f t="shared" si="30"/>
        <v>0</v>
      </c>
      <c r="R46" s="132">
        <f t="shared" ref="R46:S46" si="31">R48</f>
        <v>0</v>
      </c>
      <c r="S46" s="132">
        <f t="shared" si="31"/>
        <v>0</v>
      </c>
      <c r="T46" s="263"/>
    </row>
    <row r="47" spans="1:20">
      <c r="A47" s="266"/>
      <c r="B47" s="266"/>
      <c r="C47" s="46"/>
      <c r="D47" s="139"/>
      <c r="E47" s="139"/>
      <c r="F47" s="139"/>
      <c r="G47" s="139"/>
      <c r="H47" s="38"/>
      <c r="I47" s="38"/>
      <c r="J47" s="38"/>
      <c r="K47" s="38"/>
      <c r="L47" s="207" t="s">
        <v>133</v>
      </c>
      <c r="M47" s="218"/>
      <c r="N47" s="218"/>
      <c r="O47" s="218"/>
      <c r="P47" s="218"/>
      <c r="Q47" s="218"/>
      <c r="R47" s="218"/>
      <c r="S47" s="218"/>
      <c r="T47" s="263"/>
    </row>
    <row r="48" spans="1:20">
      <c r="A48" s="267"/>
      <c r="B48" s="267"/>
      <c r="C48" s="46" t="str">
        <f>'ПР3. 10.ПП1.Дороги.2.Мер.'!C20</f>
        <v>009</v>
      </c>
      <c r="D48" s="46" t="str">
        <f>'ПР3. 10.ПП1.Дороги.2.Мер.'!D20</f>
        <v>04</v>
      </c>
      <c r="E48" s="46" t="str">
        <f>'ПР3. 10.ПП1.Дороги.2.Мер.'!E20</f>
        <v>09</v>
      </c>
      <c r="F48" s="46">
        <f>'ПР3. 10.ПП1.Дороги.2.Мер.'!F20</f>
        <v>1210075090</v>
      </c>
      <c r="G48" s="46">
        <f>'ПР3. 10.ПП1.Дороги.2.Мер.'!G20</f>
        <v>244</v>
      </c>
      <c r="H48" s="38">
        <f>'ПР3. 10.ПП1.Дороги.2.Мер.'!H20</f>
        <v>13703200</v>
      </c>
      <c r="I48" s="38">
        <f>'ПР3. 10.ПП1.Дороги.2.Мер.'!I20</f>
        <v>0</v>
      </c>
      <c r="J48" s="38">
        <f>'ПР3. 10.ПП1.Дороги.2.Мер.'!J20</f>
        <v>0</v>
      </c>
      <c r="K48" s="38">
        <f>'ПР3. 10.ПП1.Дороги.2.Мер.'!K20</f>
        <v>13703200</v>
      </c>
      <c r="L48" s="209" t="s">
        <v>315</v>
      </c>
      <c r="M48" s="218">
        <f>'[2]06. Пр.1 Распределение. Отч.7'!$V$25</f>
        <v>11862000</v>
      </c>
      <c r="N48" s="218">
        <f>'[2]06. Пр.1 Распределение. Отч.7'!$W$25</f>
        <v>11862000</v>
      </c>
      <c r="O48" s="218">
        <f>H48</f>
        <v>13703200</v>
      </c>
      <c r="P48" s="218">
        <v>0</v>
      </c>
      <c r="Q48" s="218">
        <v>0</v>
      </c>
      <c r="R48" s="218">
        <f>I48</f>
        <v>0</v>
      </c>
      <c r="S48" s="218">
        <f>J48</f>
        <v>0</v>
      </c>
      <c r="T48" s="263"/>
    </row>
    <row r="49" spans="1:20">
      <c r="A49" s="265" t="s">
        <v>301</v>
      </c>
      <c r="B49" s="265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9" s="140" t="s">
        <v>110</v>
      </c>
      <c r="D49" s="140" t="s">
        <v>110</v>
      </c>
      <c r="E49" s="140" t="s">
        <v>110</v>
      </c>
      <c r="F49" s="138" t="str">
        <f>F51</f>
        <v>12100S5090</v>
      </c>
      <c r="G49" s="140" t="s">
        <v>110</v>
      </c>
      <c r="H49" s="62">
        <f>H51</f>
        <v>223236</v>
      </c>
      <c r="I49" s="62">
        <f t="shared" ref="I49:K49" si="32">I51</f>
        <v>0</v>
      </c>
      <c r="J49" s="62">
        <f t="shared" si="32"/>
        <v>0</v>
      </c>
      <c r="K49" s="62">
        <f t="shared" si="32"/>
        <v>223236</v>
      </c>
      <c r="L49" s="207" t="s">
        <v>314</v>
      </c>
      <c r="M49" s="132">
        <f>M51</f>
        <v>197597.2</v>
      </c>
      <c r="N49" s="132">
        <f t="shared" ref="N49:S49" si="33">N51</f>
        <v>197597.2</v>
      </c>
      <c r="O49" s="132">
        <f t="shared" si="33"/>
        <v>223236</v>
      </c>
      <c r="P49" s="132">
        <f>P51</f>
        <v>0</v>
      </c>
      <c r="Q49" s="132">
        <f>Q51</f>
        <v>0</v>
      </c>
      <c r="R49" s="132">
        <f t="shared" si="33"/>
        <v>0</v>
      </c>
      <c r="S49" s="132">
        <f t="shared" si="33"/>
        <v>0</v>
      </c>
      <c r="T49" s="263"/>
    </row>
    <row r="50" spans="1:20">
      <c r="A50" s="266"/>
      <c r="B50" s="266"/>
      <c r="C50" s="46"/>
      <c r="D50" s="139"/>
      <c r="E50" s="139"/>
      <c r="F50" s="139"/>
      <c r="G50" s="139"/>
      <c r="H50" s="38"/>
      <c r="I50" s="38"/>
      <c r="J50" s="38"/>
      <c r="K50" s="38"/>
      <c r="L50" s="207" t="s">
        <v>133</v>
      </c>
      <c r="M50" s="218"/>
      <c r="N50" s="218"/>
      <c r="O50" s="218"/>
      <c r="P50" s="218"/>
      <c r="Q50" s="218"/>
      <c r="R50" s="132"/>
      <c r="S50" s="132"/>
      <c r="T50" s="263"/>
    </row>
    <row r="51" spans="1:20">
      <c r="A51" s="267"/>
      <c r="B51" s="267"/>
      <c r="C51" s="46" t="str">
        <f>'ПР3. 10.ПП1.Дороги.2.Мер.'!C21</f>
        <v>009</v>
      </c>
      <c r="D51" s="46" t="str">
        <f>'ПР3. 10.ПП1.Дороги.2.Мер.'!D21</f>
        <v>04</v>
      </c>
      <c r="E51" s="46" t="str">
        <f>'ПР3. 10.ПП1.Дороги.2.Мер.'!E21</f>
        <v>09</v>
      </c>
      <c r="F51" s="46" t="str">
        <f>'ПР3. 10.ПП1.Дороги.2.Мер.'!F21</f>
        <v>12100S5090</v>
      </c>
      <c r="G51" s="46" t="str">
        <f>'ПР3. 10.ПП1.Дороги.2.Мер.'!G21</f>
        <v>244</v>
      </c>
      <c r="H51" s="38">
        <f>'ПР3. 10.ПП1.Дороги.2.Мер.'!H21</f>
        <v>223236</v>
      </c>
      <c r="I51" s="38">
        <f>'ПР3. 10.ПП1.Дороги.2.Мер.'!I21</f>
        <v>0</v>
      </c>
      <c r="J51" s="38">
        <f>'ПР3. 10.ПП1.Дороги.2.Мер.'!J21</f>
        <v>0</v>
      </c>
      <c r="K51" s="38">
        <f>'ПР3. 10.ПП1.Дороги.2.Мер.'!K21</f>
        <v>223236</v>
      </c>
      <c r="L51" s="209" t="s">
        <v>315</v>
      </c>
      <c r="M51" s="218">
        <f>'[2]06. Пр.1 Распределение. Отч.7'!$V$28</f>
        <v>197597.2</v>
      </c>
      <c r="N51" s="218">
        <f>'[2]06. Пр.1 Распределение. Отч.7'!$W$28</f>
        <v>197597.2</v>
      </c>
      <c r="O51" s="218">
        <f>H51</f>
        <v>223236</v>
      </c>
      <c r="P51" s="218">
        <v>0</v>
      </c>
      <c r="Q51" s="218">
        <v>0</v>
      </c>
      <c r="R51" s="218">
        <f>I51</f>
        <v>0</v>
      </c>
      <c r="S51" s="218">
        <f>J51</f>
        <v>0</v>
      </c>
      <c r="T51" s="263"/>
    </row>
    <row r="52" spans="1:20" ht="15" customHeight="1">
      <c r="A52" s="271" t="s">
        <v>7</v>
      </c>
      <c r="B52" s="271" t="s">
        <v>63</v>
      </c>
      <c r="C52" s="136" t="s">
        <v>5</v>
      </c>
      <c r="D52" s="136" t="str">
        <f>C52</f>
        <v>Х</v>
      </c>
      <c r="E52" s="136" t="str">
        <f>D52</f>
        <v>Х</v>
      </c>
      <c r="F52" s="136">
        <v>1220000000</v>
      </c>
      <c r="G52" s="136" t="s">
        <v>110</v>
      </c>
      <c r="H52" s="69" t="e">
        <f>SUM(H57:H78)/2</f>
        <v>#REF!</v>
      </c>
      <c r="I52" s="69" t="e">
        <f t="shared" ref="I52:K52" si="34">SUM(I57:I78)/2</f>
        <v>#REF!</v>
      </c>
      <c r="J52" s="69" t="e">
        <f t="shared" si="34"/>
        <v>#REF!</v>
      </c>
      <c r="K52" s="69" t="e">
        <f t="shared" si="34"/>
        <v>#REF!</v>
      </c>
      <c r="L52" s="207" t="s">
        <v>314</v>
      </c>
      <c r="M52" s="217">
        <f>M54+M55</f>
        <v>1691532</v>
      </c>
      <c r="N52" s="217">
        <f t="shared" ref="N52:S52" si="35">N54+N55</f>
        <v>1058372</v>
      </c>
      <c r="O52" s="217" t="e">
        <f t="shared" si="35"/>
        <v>#REF!</v>
      </c>
      <c r="P52" s="217">
        <f t="shared" si="35"/>
        <v>20000</v>
      </c>
      <c r="Q52" s="217">
        <f t="shared" si="35"/>
        <v>12980</v>
      </c>
      <c r="R52" s="217" t="e">
        <f t="shared" si="35"/>
        <v>#REF!</v>
      </c>
      <c r="S52" s="217" t="e">
        <f t="shared" si="35"/>
        <v>#REF!</v>
      </c>
      <c r="T52" s="263"/>
    </row>
    <row r="53" spans="1:20">
      <c r="A53" s="272"/>
      <c r="B53" s="272"/>
      <c r="C53" s="136"/>
      <c r="D53" s="136"/>
      <c r="E53" s="136"/>
      <c r="F53" s="136"/>
      <c r="G53" s="136"/>
      <c r="H53" s="69"/>
      <c r="I53" s="69"/>
      <c r="J53" s="69"/>
      <c r="K53" s="69"/>
      <c r="L53" s="207" t="s">
        <v>133</v>
      </c>
      <c r="M53" s="217"/>
      <c r="N53" s="217"/>
      <c r="O53" s="217"/>
      <c r="P53" s="217"/>
      <c r="Q53" s="217"/>
      <c r="R53" s="217"/>
      <c r="S53" s="217"/>
      <c r="T53" s="263"/>
    </row>
    <row r="54" spans="1:20">
      <c r="A54" s="272"/>
      <c r="B54" s="272"/>
      <c r="C54" s="136"/>
      <c r="D54" s="136"/>
      <c r="E54" s="136"/>
      <c r="F54" s="136"/>
      <c r="G54" s="136"/>
      <c r="H54" s="69"/>
      <c r="I54" s="69"/>
      <c r="J54" s="69"/>
      <c r="K54" s="69"/>
      <c r="L54" s="209" t="s">
        <v>315</v>
      </c>
      <c r="M54" s="217">
        <v>1691532</v>
      </c>
      <c r="N54" s="217">
        <v>1058372</v>
      </c>
      <c r="O54" s="217" t="e">
        <f>H52</f>
        <v>#REF!</v>
      </c>
      <c r="P54" s="217">
        <f>SUM(P57:P74)/2</f>
        <v>20000</v>
      </c>
      <c r="Q54" s="217">
        <f>SUM(Q57:Q74)/2</f>
        <v>12980</v>
      </c>
      <c r="R54" s="217" t="e">
        <f>#REF!</f>
        <v>#REF!</v>
      </c>
      <c r="S54" s="217" t="e">
        <f>#REF!</f>
        <v>#REF!</v>
      </c>
      <c r="T54" s="263"/>
    </row>
    <row r="55" spans="1:20" ht="30">
      <c r="A55" s="273"/>
      <c r="B55" s="273"/>
      <c r="C55" s="136"/>
      <c r="D55" s="136"/>
      <c r="E55" s="136"/>
      <c r="F55" s="136"/>
      <c r="G55" s="136"/>
      <c r="H55" s="69"/>
      <c r="I55" s="69"/>
      <c r="J55" s="69"/>
      <c r="K55" s="69"/>
      <c r="L55" s="209" t="str">
        <f>L77</f>
        <v xml:space="preserve">      Муниципальное казенное учреждение "Управление образования"</v>
      </c>
      <c r="M55" s="217"/>
      <c r="N55" s="217"/>
      <c r="O55" s="217" t="e">
        <f>O75</f>
        <v>#REF!</v>
      </c>
      <c r="P55" s="217">
        <f t="shared" ref="P55:S55" si="36">P75</f>
        <v>0</v>
      </c>
      <c r="Q55" s="217">
        <f t="shared" si="36"/>
        <v>0</v>
      </c>
      <c r="R55" s="217" t="e">
        <f t="shared" si="36"/>
        <v>#REF!</v>
      </c>
      <c r="S55" s="217" t="e">
        <f t="shared" si="36"/>
        <v>#REF!</v>
      </c>
      <c r="T55" s="263"/>
    </row>
    <row r="56" spans="1:20" s="158" customFormat="1">
      <c r="A56" s="155"/>
      <c r="B56" s="156" t="s">
        <v>251</v>
      </c>
      <c r="C56" s="157"/>
      <c r="D56" s="157"/>
      <c r="E56" s="157"/>
      <c r="F56" s="157"/>
      <c r="G56" s="157"/>
      <c r="H56" s="152" t="e">
        <f>#REF!</f>
        <v>#REF!</v>
      </c>
      <c r="I56" s="170" t="e">
        <f>#REF!</f>
        <v>#REF!</v>
      </c>
      <c r="J56" s="170" t="e">
        <f>#REF!</f>
        <v>#REF!</v>
      </c>
      <c r="K56" s="152" t="e">
        <f>#REF!</f>
        <v>#REF!</v>
      </c>
      <c r="L56" s="152"/>
      <c r="M56" s="219"/>
      <c r="N56" s="219"/>
      <c r="O56" s="219" t="e">
        <f>#REF!</f>
        <v>#REF!</v>
      </c>
      <c r="P56" s="219"/>
      <c r="Q56" s="219"/>
      <c r="R56" s="219" t="e">
        <f>#REF!</f>
        <v>#REF!</v>
      </c>
      <c r="S56" s="219" t="e">
        <f>#REF!</f>
        <v>#REF!</v>
      </c>
      <c r="T56" s="263"/>
    </row>
    <row r="57" spans="1:20">
      <c r="A57" s="265" t="s">
        <v>28</v>
      </c>
      <c r="B57" s="265" t="e">
        <f>#REF!</f>
        <v>#REF!</v>
      </c>
      <c r="C57" s="140" t="s">
        <v>110</v>
      </c>
      <c r="D57" s="140" t="s">
        <v>110</v>
      </c>
      <c r="E57" s="140" t="s">
        <v>110</v>
      </c>
      <c r="F57" s="138" t="e">
        <f>F59</f>
        <v>#REF!</v>
      </c>
      <c r="G57" s="140" t="s">
        <v>110</v>
      </c>
      <c r="H57" s="62" t="e">
        <f>H59</f>
        <v>#REF!</v>
      </c>
      <c r="I57" s="62" t="e">
        <f t="shared" ref="I57:K57" si="37">I59</f>
        <v>#REF!</v>
      </c>
      <c r="J57" s="62" t="e">
        <f t="shared" si="37"/>
        <v>#REF!</v>
      </c>
      <c r="K57" s="62" t="e">
        <f t="shared" si="37"/>
        <v>#REF!</v>
      </c>
      <c r="L57" s="207" t="s">
        <v>314</v>
      </c>
      <c r="M57" s="132">
        <f>M59</f>
        <v>180240</v>
      </c>
      <c r="N57" s="132">
        <f t="shared" ref="N57:Q57" si="38">N59</f>
        <v>74580</v>
      </c>
      <c r="O57" s="132" t="e">
        <f t="shared" si="38"/>
        <v>#REF!</v>
      </c>
      <c r="P57" s="132">
        <f t="shared" si="38"/>
        <v>20000</v>
      </c>
      <c r="Q57" s="132">
        <f t="shared" si="38"/>
        <v>12980</v>
      </c>
      <c r="R57" s="132" t="e">
        <f t="shared" ref="R57:S57" si="39">R59</f>
        <v>#REF!</v>
      </c>
      <c r="S57" s="132" t="e">
        <f t="shared" si="39"/>
        <v>#REF!</v>
      </c>
      <c r="T57" s="263"/>
    </row>
    <row r="58" spans="1:20">
      <c r="A58" s="266"/>
      <c r="B58" s="266"/>
      <c r="C58" s="46"/>
      <c r="D58" s="139"/>
      <c r="E58" s="139"/>
      <c r="F58" s="139"/>
      <c r="G58" s="139"/>
      <c r="H58" s="38"/>
      <c r="I58" s="38"/>
      <c r="J58" s="38"/>
      <c r="K58" s="38"/>
      <c r="L58" s="207" t="s">
        <v>133</v>
      </c>
      <c r="M58" s="218"/>
      <c r="N58" s="218"/>
      <c r="O58" s="218"/>
      <c r="P58" s="218"/>
      <c r="Q58" s="218"/>
      <c r="R58" s="218"/>
      <c r="S58" s="218"/>
      <c r="T58" s="263"/>
    </row>
    <row r="59" spans="1:20">
      <c r="A59" s="267"/>
      <c r="B59" s="267"/>
      <c r="C59" s="46" t="e">
        <f>#REF!</f>
        <v>#REF!</v>
      </c>
      <c r="D59" s="46" t="e">
        <f>#REF!</f>
        <v>#REF!</v>
      </c>
      <c r="E59" s="46" t="e">
        <f>#REF!</f>
        <v>#REF!</v>
      </c>
      <c r="F59" s="46" t="e">
        <f>#REF!</f>
        <v>#REF!</v>
      </c>
      <c r="G59" s="46" t="e">
        <f>#REF!</f>
        <v>#REF!</v>
      </c>
      <c r="H59" s="38" t="e">
        <f>#REF!</f>
        <v>#REF!</v>
      </c>
      <c r="I59" s="38" t="e">
        <f>#REF!</f>
        <v>#REF!</v>
      </c>
      <c r="J59" s="38" t="e">
        <f>#REF!</f>
        <v>#REF!</v>
      </c>
      <c r="K59" s="38" t="e">
        <f>#REF!</f>
        <v>#REF!</v>
      </c>
      <c r="L59" s="209" t="s">
        <v>315</v>
      </c>
      <c r="M59" s="218">
        <f>'[2]06. Пр.1 Распределение. Отч.7'!$V$68</f>
        <v>180240</v>
      </c>
      <c r="N59" s="218">
        <f>'[2]06. Пр.1 Распределение. Отч.7'!$W$68</f>
        <v>74580</v>
      </c>
      <c r="O59" s="218" t="e">
        <f>H59</f>
        <v>#REF!</v>
      </c>
      <c r="P59" s="218">
        <v>20000</v>
      </c>
      <c r="Q59" s="218">
        <v>12980</v>
      </c>
      <c r="R59" s="218" t="e">
        <f>I59</f>
        <v>#REF!</v>
      </c>
      <c r="S59" s="218" t="e">
        <f>J59</f>
        <v>#REF!</v>
      </c>
      <c r="T59" s="263"/>
    </row>
    <row r="60" spans="1:20">
      <c r="A60" s="265" t="s">
        <v>29</v>
      </c>
      <c r="B60" s="265" t="e">
        <f>#REF!</f>
        <v>#REF!</v>
      </c>
      <c r="C60" s="140" t="s">
        <v>110</v>
      </c>
      <c r="D60" s="140" t="s">
        <v>110</v>
      </c>
      <c r="E60" s="140" t="s">
        <v>110</v>
      </c>
      <c r="F60" s="138" t="e">
        <f>F62</f>
        <v>#REF!</v>
      </c>
      <c r="G60" s="140" t="s">
        <v>110</v>
      </c>
      <c r="H60" s="62" t="e">
        <f>H62</f>
        <v>#REF!</v>
      </c>
      <c r="I60" s="62" t="e">
        <f t="shared" ref="I60:K60" si="40">I62</f>
        <v>#REF!</v>
      </c>
      <c r="J60" s="62" t="e">
        <f t="shared" si="40"/>
        <v>#REF!</v>
      </c>
      <c r="K60" s="62" t="e">
        <f t="shared" si="40"/>
        <v>#REF!</v>
      </c>
      <c r="L60" s="207" t="s">
        <v>314</v>
      </c>
      <c r="M60" s="132">
        <f>M62</f>
        <v>80000</v>
      </c>
      <c r="N60" s="132">
        <f t="shared" ref="N60:Q60" si="41">N62</f>
        <v>80000</v>
      </c>
      <c r="O60" s="132" t="e">
        <f t="shared" si="41"/>
        <v>#REF!</v>
      </c>
      <c r="P60" s="132">
        <f t="shared" si="41"/>
        <v>0</v>
      </c>
      <c r="Q60" s="132">
        <f t="shared" si="41"/>
        <v>0</v>
      </c>
      <c r="R60" s="132" t="e">
        <f t="shared" ref="R60:S60" si="42">R62</f>
        <v>#REF!</v>
      </c>
      <c r="S60" s="132" t="e">
        <f t="shared" si="42"/>
        <v>#REF!</v>
      </c>
      <c r="T60" s="263"/>
    </row>
    <row r="61" spans="1:20">
      <c r="A61" s="266"/>
      <c r="B61" s="266"/>
      <c r="C61" s="46"/>
      <c r="D61" s="139"/>
      <c r="E61" s="139"/>
      <c r="F61" s="139"/>
      <c r="G61" s="139"/>
      <c r="H61" s="38"/>
      <c r="I61" s="38"/>
      <c r="J61" s="38"/>
      <c r="K61" s="38"/>
      <c r="L61" s="207" t="s">
        <v>133</v>
      </c>
      <c r="M61" s="218"/>
      <c r="N61" s="218"/>
      <c r="O61" s="218"/>
      <c r="P61" s="218"/>
      <c r="Q61" s="218"/>
      <c r="R61" s="218"/>
      <c r="S61" s="218"/>
      <c r="T61" s="263"/>
    </row>
    <row r="62" spans="1:20">
      <c r="A62" s="267"/>
      <c r="B62" s="267"/>
      <c r="C62" s="46" t="e">
        <f>#REF!</f>
        <v>#REF!</v>
      </c>
      <c r="D62" s="46" t="e">
        <f>#REF!</f>
        <v>#REF!</v>
      </c>
      <c r="E62" s="46" t="e">
        <f>#REF!</f>
        <v>#REF!</v>
      </c>
      <c r="F62" s="46" t="e">
        <f>#REF!</f>
        <v>#REF!</v>
      </c>
      <c r="G62" s="46" t="e">
        <f>#REF!</f>
        <v>#REF!</v>
      </c>
      <c r="H62" s="38" t="e">
        <f>#REF!</f>
        <v>#REF!</v>
      </c>
      <c r="I62" s="38" t="e">
        <f>#REF!</f>
        <v>#REF!</v>
      </c>
      <c r="J62" s="38" t="e">
        <f>#REF!</f>
        <v>#REF!</v>
      </c>
      <c r="K62" s="38" t="e">
        <f>#REF!</f>
        <v>#REF!</v>
      </c>
      <c r="L62" s="209" t="s">
        <v>315</v>
      </c>
      <c r="M62" s="218">
        <f>'[2]06. Пр.1 Распределение. Отч.7'!$V$71</f>
        <v>80000</v>
      </c>
      <c r="N62" s="218">
        <f>'[2]06. Пр.1 Распределение. Отч.7'!$W$71</f>
        <v>80000</v>
      </c>
      <c r="O62" s="218" t="e">
        <f>H62</f>
        <v>#REF!</v>
      </c>
      <c r="P62" s="218">
        <v>0</v>
      </c>
      <c r="Q62" s="218">
        <v>0</v>
      </c>
      <c r="R62" s="218" t="e">
        <f>I62</f>
        <v>#REF!</v>
      </c>
      <c r="S62" s="218" t="e">
        <f>J62</f>
        <v>#REF!</v>
      </c>
      <c r="T62" s="263"/>
    </row>
    <row r="63" spans="1:20">
      <c r="A63" s="265" t="s">
        <v>30</v>
      </c>
      <c r="B63" s="265" t="e">
        <f>#REF!</f>
        <v>#REF!</v>
      </c>
      <c r="C63" s="140" t="s">
        <v>110</v>
      </c>
      <c r="D63" s="140" t="s">
        <v>110</v>
      </c>
      <c r="E63" s="140" t="s">
        <v>110</v>
      </c>
      <c r="F63" s="138" t="e">
        <f>F65</f>
        <v>#REF!</v>
      </c>
      <c r="G63" s="140" t="s">
        <v>110</v>
      </c>
      <c r="H63" s="62" t="e">
        <f>H65</f>
        <v>#REF!</v>
      </c>
      <c r="I63" s="62" t="e">
        <f t="shared" ref="I63:K63" si="43">I65</f>
        <v>#REF!</v>
      </c>
      <c r="J63" s="62" t="e">
        <f t="shared" si="43"/>
        <v>#REF!</v>
      </c>
      <c r="K63" s="62" t="e">
        <f t="shared" si="43"/>
        <v>#REF!</v>
      </c>
      <c r="L63" s="207" t="s">
        <v>314</v>
      </c>
      <c r="M63" s="132">
        <f>M65</f>
        <v>90000</v>
      </c>
      <c r="N63" s="132">
        <f t="shared" ref="N63:S63" si="44">N65</f>
        <v>90000</v>
      </c>
      <c r="O63" s="132" t="e">
        <f t="shared" si="44"/>
        <v>#REF!</v>
      </c>
      <c r="P63" s="132">
        <f t="shared" si="44"/>
        <v>0</v>
      </c>
      <c r="Q63" s="132">
        <f t="shared" si="44"/>
        <v>0</v>
      </c>
      <c r="R63" s="132" t="e">
        <f t="shared" si="44"/>
        <v>#REF!</v>
      </c>
      <c r="S63" s="132" t="e">
        <f t="shared" si="44"/>
        <v>#REF!</v>
      </c>
      <c r="T63" s="263"/>
    </row>
    <row r="64" spans="1:20">
      <c r="A64" s="266"/>
      <c r="B64" s="266"/>
      <c r="C64" s="46"/>
      <c r="D64" s="139"/>
      <c r="E64" s="139"/>
      <c r="F64" s="139"/>
      <c r="G64" s="139"/>
      <c r="H64" s="38"/>
      <c r="I64" s="38"/>
      <c r="J64" s="38"/>
      <c r="K64" s="38"/>
      <c r="L64" s="207" t="s">
        <v>133</v>
      </c>
      <c r="M64" s="218"/>
      <c r="N64" s="218"/>
      <c r="O64" s="218"/>
      <c r="P64" s="218"/>
      <c r="Q64" s="218"/>
      <c r="R64" s="218"/>
      <c r="S64" s="218"/>
      <c r="T64" s="263"/>
    </row>
    <row r="65" spans="1:20">
      <c r="A65" s="267"/>
      <c r="B65" s="267"/>
      <c r="C65" s="46" t="e">
        <f>#REF!</f>
        <v>#REF!</v>
      </c>
      <c r="D65" s="46" t="e">
        <f>#REF!</f>
        <v>#REF!</v>
      </c>
      <c r="E65" s="46" t="e">
        <f>#REF!</f>
        <v>#REF!</v>
      </c>
      <c r="F65" s="46" t="e">
        <f>#REF!</f>
        <v>#REF!</v>
      </c>
      <c r="G65" s="46" t="e">
        <f>#REF!</f>
        <v>#REF!</v>
      </c>
      <c r="H65" s="38" t="e">
        <f>#REF!</f>
        <v>#REF!</v>
      </c>
      <c r="I65" s="38" t="e">
        <f>#REF!</f>
        <v>#REF!</v>
      </c>
      <c r="J65" s="38" t="e">
        <f>#REF!</f>
        <v>#REF!</v>
      </c>
      <c r="K65" s="38" t="e">
        <f>#REF!</f>
        <v>#REF!</v>
      </c>
      <c r="L65" s="209" t="s">
        <v>315</v>
      </c>
      <c r="M65" s="218">
        <f>'[2]06. Пр.1 Распределение. Отч.7'!$V$74</f>
        <v>90000</v>
      </c>
      <c r="N65" s="218">
        <f>'[2]06. Пр.1 Распределение. Отч.7'!$W$74</f>
        <v>90000</v>
      </c>
      <c r="O65" s="218" t="e">
        <f>H65</f>
        <v>#REF!</v>
      </c>
      <c r="P65" s="218">
        <v>0</v>
      </c>
      <c r="Q65" s="218">
        <v>0</v>
      </c>
      <c r="R65" s="218" t="e">
        <f>I65</f>
        <v>#REF!</v>
      </c>
      <c r="S65" s="218" t="e">
        <f>J65</f>
        <v>#REF!</v>
      </c>
      <c r="T65" s="263"/>
    </row>
    <row r="66" spans="1:20">
      <c r="A66" s="264" t="s">
        <v>225</v>
      </c>
      <c r="B66" s="265" t="e">
        <f>#REF!</f>
        <v>#REF!</v>
      </c>
      <c r="C66" s="140" t="s">
        <v>110</v>
      </c>
      <c r="D66" s="140" t="s">
        <v>110</v>
      </c>
      <c r="E66" s="140" t="s">
        <v>110</v>
      </c>
      <c r="F66" s="138" t="e">
        <f>F68</f>
        <v>#REF!</v>
      </c>
      <c r="G66" s="140" t="s">
        <v>110</v>
      </c>
      <c r="H66" s="62" t="e">
        <f>H68</f>
        <v>#REF!</v>
      </c>
      <c r="I66" s="62" t="e">
        <f t="shared" ref="I66:K66" si="45">I68</f>
        <v>#REF!</v>
      </c>
      <c r="J66" s="62" t="e">
        <f t="shared" si="45"/>
        <v>#REF!</v>
      </c>
      <c r="K66" s="62" t="e">
        <f t="shared" si="45"/>
        <v>#REF!</v>
      </c>
      <c r="L66" s="207" t="s">
        <v>314</v>
      </c>
      <c r="M66" s="132">
        <f>M68</f>
        <v>1000000</v>
      </c>
      <c r="N66" s="132">
        <f t="shared" ref="N66:Q66" si="46">N68</f>
        <v>472500</v>
      </c>
      <c r="O66" s="132" t="e">
        <f t="shared" si="46"/>
        <v>#REF!</v>
      </c>
      <c r="P66" s="132">
        <f t="shared" si="46"/>
        <v>0</v>
      </c>
      <c r="Q66" s="132">
        <f t="shared" si="46"/>
        <v>0</v>
      </c>
      <c r="R66" s="132" t="e">
        <f t="shared" ref="R66:S66" si="47">R68</f>
        <v>#REF!</v>
      </c>
      <c r="S66" s="132" t="e">
        <f t="shared" si="47"/>
        <v>#REF!</v>
      </c>
      <c r="T66" s="263"/>
    </row>
    <row r="67" spans="1:20">
      <c r="A67" s="264"/>
      <c r="B67" s="266"/>
      <c r="C67" s="46"/>
      <c r="D67" s="139"/>
      <c r="E67" s="139"/>
      <c r="F67" s="139"/>
      <c r="G67" s="139"/>
      <c r="H67" s="38"/>
      <c r="I67" s="38"/>
      <c r="J67" s="38"/>
      <c r="K67" s="38"/>
      <c r="L67" s="207" t="s">
        <v>133</v>
      </c>
      <c r="M67" s="218"/>
      <c r="N67" s="218"/>
      <c r="O67" s="222"/>
      <c r="P67" s="222"/>
      <c r="Q67" s="222"/>
      <c r="R67" s="222"/>
      <c r="S67" s="222"/>
      <c r="T67" s="263"/>
    </row>
    <row r="68" spans="1:20">
      <c r="A68" s="264"/>
      <c r="B68" s="267"/>
      <c r="C68" s="46" t="e">
        <f>#REF!</f>
        <v>#REF!</v>
      </c>
      <c r="D68" s="46" t="e">
        <f>#REF!</f>
        <v>#REF!</v>
      </c>
      <c r="E68" s="46" t="e">
        <f>#REF!</f>
        <v>#REF!</v>
      </c>
      <c r="F68" s="46" t="e">
        <f>#REF!</f>
        <v>#REF!</v>
      </c>
      <c r="G68" s="46" t="e">
        <f>#REF!</f>
        <v>#REF!</v>
      </c>
      <c r="H68" s="38" t="e">
        <f>#REF!</f>
        <v>#REF!</v>
      </c>
      <c r="I68" s="38" t="e">
        <f>#REF!</f>
        <v>#REF!</v>
      </c>
      <c r="J68" s="38" t="e">
        <f>#REF!</f>
        <v>#REF!</v>
      </c>
      <c r="K68" s="38" t="e">
        <f>#REF!</f>
        <v>#REF!</v>
      </c>
      <c r="L68" s="209" t="s">
        <v>315</v>
      </c>
      <c r="M68" s="218">
        <f>'[2]06. Пр.1 Распределение. Отч.7'!$V$77</f>
        <v>1000000</v>
      </c>
      <c r="N68" s="218">
        <f>'[2]06. Пр.1 Распределение. Отч.7'!$W$77</f>
        <v>472500</v>
      </c>
      <c r="O68" s="218" t="e">
        <f>H68</f>
        <v>#REF!</v>
      </c>
      <c r="P68" s="218">
        <v>0</v>
      </c>
      <c r="Q68" s="218">
        <v>0</v>
      </c>
      <c r="R68" s="218" t="e">
        <f>I68</f>
        <v>#REF!</v>
      </c>
      <c r="S68" s="218" t="e">
        <f>J68</f>
        <v>#REF!</v>
      </c>
      <c r="T68" s="263"/>
    </row>
    <row r="69" spans="1:20">
      <c r="A69" s="264" t="s">
        <v>292</v>
      </c>
      <c r="B69" s="265" t="e">
        <f>#REF!</f>
        <v>#REF!</v>
      </c>
      <c r="C69" s="140" t="s">
        <v>110</v>
      </c>
      <c r="D69" s="140" t="s">
        <v>110</v>
      </c>
      <c r="E69" s="140" t="s">
        <v>110</v>
      </c>
      <c r="F69" s="138" t="e">
        <f>F71</f>
        <v>#REF!</v>
      </c>
      <c r="G69" s="140" t="s">
        <v>110</v>
      </c>
      <c r="H69" s="62" t="e">
        <f>H71</f>
        <v>#REF!</v>
      </c>
      <c r="I69" s="62" t="e">
        <f t="shared" ref="I69:K69" si="48">I71</f>
        <v>#REF!</v>
      </c>
      <c r="J69" s="62" t="e">
        <f t="shared" si="48"/>
        <v>#REF!</v>
      </c>
      <c r="K69" s="62" t="e">
        <f t="shared" si="48"/>
        <v>#REF!</v>
      </c>
      <c r="L69" s="207" t="s">
        <v>314</v>
      </c>
      <c r="M69" s="132">
        <f>M71</f>
        <v>0</v>
      </c>
      <c r="N69" s="132">
        <f t="shared" ref="N69:Q69" si="49">N71</f>
        <v>0</v>
      </c>
      <c r="O69" s="132" t="e">
        <f t="shared" si="49"/>
        <v>#REF!</v>
      </c>
      <c r="P69" s="132">
        <f t="shared" si="49"/>
        <v>0</v>
      </c>
      <c r="Q69" s="132">
        <f t="shared" si="49"/>
        <v>0</v>
      </c>
      <c r="R69" s="132" t="e">
        <f t="shared" ref="R69:S69" si="50">R71</f>
        <v>#REF!</v>
      </c>
      <c r="S69" s="132" t="e">
        <f t="shared" si="50"/>
        <v>#REF!</v>
      </c>
      <c r="T69" s="263"/>
    </row>
    <row r="70" spans="1:20">
      <c r="A70" s="264"/>
      <c r="B70" s="266"/>
      <c r="C70" s="46"/>
      <c r="D70" s="139"/>
      <c r="E70" s="139"/>
      <c r="F70" s="139"/>
      <c r="G70" s="139"/>
      <c r="H70" s="38"/>
      <c r="I70" s="38"/>
      <c r="J70" s="38"/>
      <c r="K70" s="38"/>
      <c r="L70" s="207" t="s">
        <v>133</v>
      </c>
      <c r="M70" s="218"/>
      <c r="N70" s="218"/>
      <c r="O70" s="222"/>
      <c r="P70" s="222"/>
      <c r="Q70" s="222"/>
      <c r="R70" s="222"/>
      <c r="S70" s="222"/>
      <c r="T70" s="263"/>
    </row>
    <row r="71" spans="1:20">
      <c r="A71" s="264"/>
      <c r="B71" s="267"/>
      <c r="C71" s="46" t="e">
        <f>#REF!</f>
        <v>#REF!</v>
      </c>
      <c r="D71" s="46" t="e">
        <f>#REF!</f>
        <v>#REF!</v>
      </c>
      <c r="E71" s="46" t="e">
        <f>#REF!</f>
        <v>#REF!</v>
      </c>
      <c r="F71" s="46" t="e">
        <f>#REF!</f>
        <v>#REF!</v>
      </c>
      <c r="G71" s="46" t="e">
        <f>#REF!</f>
        <v>#REF!</v>
      </c>
      <c r="H71" s="38" t="e">
        <f>#REF!</f>
        <v>#REF!</v>
      </c>
      <c r="I71" s="38" t="e">
        <f>#REF!</f>
        <v>#REF!</v>
      </c>
      <c r="J71" s="38" t="e">
        <f>#REF!</f>
        <v>#REF!</v>
      </c>
      <c r="K71" s="38" t="e">
        <f>#REF!</f>
        <v>#REF!</v>
      </c>
      <c r="L71" s="209" t="s">
        <v>315</v>
      </c>
      <c r="M71" s="218">
        <v>0</v>
      </c>
      <c r="N71" s="218">
        <v>0</v>
      </c>
      <c r="O71" s="218" t="e">
        <f>H71</f>
        <v>#REF!</v>
      </c>
      <c r="P71" s="218">
        <v>0</v>
      </c>
      <c r="Q71" s="218">
        <v>0</v>
      </c>
      <c r="R71" s="218" t="e">
        <f>I71</f>
        <v>#REF!</v>
      </c>
      <c r="S71" s="218" t="e">
        <f>J71</f>
        <v>#REF!</v>
      </c>
      <c r="T71" s="263"/>
    </row>
    <row r="72" spans="1:20">
      <c r="A72" s="264" t="s">
        <v>302</v>
      </c>
      <c r="B72" s="265" t="e">
        <f>#REF!</f>
        <v>#REF!</v>
      </c>
      <c r="C72" s="140" t="s">
        <v>110</v>
      </c>
      <c r="D72" s="140" t="s">
        <v>110</v>
      </c>
      <c r="E72" s="140" t="s">
        <v>110</v>
      </c>
      <c r="F72" s="138" t="e">
        <f>F74</f>
        <v>#REF!</v>
      </c>
      <c r="G72" s="140" t="s">
        <v>110</v>
      </c>
      <c r="H72" s="62" t="e">
        <f>H74</f>
        <v>#REF!</v>
      </c>
      <c r="I72" s="62" t="e">
        <f t="shared" ref="I72:K72" si="51">I74</f>
        <v>#REF!</v>
      </c>
      <c r="J72" s="62" t="e">
        <f t="shared" si="51"/>
        <v>#REF!</v>
      </c>
      <c r="K72" s="62" t="e">
        <f t="shared" si="51"/>
        <v>#REF!</v>
      </c>
      <c r="L72" s="207" t="s">
        <v>314</v>
      </c>
      <c r="M72" s="132">
        <f>M74</f>
        <v>0</v>
      </c>
      <c r="N72" s="132">
        <f t="shared" ref="N72:Q72" si="52">N74</f>
        <v>0</v>
      </c>
      <c r="O72" s="132" t="e">
        <f t="shared" si="52"/>
        <v>#REF!</v>
      </c>
      <c r="P72" s="132">
        <f t="shared" si="52"/>
        <v>0</v>
      </c>
      <c r="Q72" s="132">
        <f t="shared" si="52"/>
        <v>0</v>
      </c>
      <c r="R72" s="132" t="e">
        <f t="shared" ref="R72:S72" si="53">R74</f>
        <v>#REF!</v>
      </c>
      <c r="S72" s="132" t="e">
        <f t="shared" si="53"/>
        <v>#REF!</v>
      </c>
      <c r="T72" s="263"/>
    </row>
    <row r="73" spans="1:20">
      <c r="A73" s="264"/>
      <c r="B73" s="266"/>
      <c r="C73" s="46"/>
      <c r="D73" s="139"/>
      <c r="E73" s="139"/>
      <c r="F73" s="139"/>
      <c r="G73" s="139"/>
      <c r="H73" s="38"/>
      <c r="I73" s="38"/>
      <c r="J73" s="38"/>
      <c r="K73" s="38"/>
      <c r="L73" s="207" t="s">
        <v>133</v>
      </c>
      <c r="M73" s="218"/>
      <c r="N73" s="218"/>
      <c r="O73" s="222"/>
      <c r="P73" s="222"/>
      <c r="Q73" s="222"/>
      <c r="R73" s="222"/>
      <c r="S73" s="222"/>
      <c r="T73" s="263"/>
    </row>
    <row r="74" spans="1:20">
      <c r="A74" s="264"/>
      <c r="B74" s="267"/>
      <c r="C74" s="46" t="e">
        <f>#REF!</f>
        <v>#REF!</v>
      </c>
      <c r="D74" s="46" t="e">
        <f>#REF!</f>
        <v>#REF!</v>
      </c>
      <c r="E74" s="46" t="e">
        <f>#REF!</f>
        <v>#REF!</v>
      </c>
      <c r="F74" s="46" t="e">
        <f>#REF!</f>
        <v>#REF!</v>
      </c>
      <c r="G74" s="46" t="e">
        <f>#REF!</f>
        <v>#REF!</v>
      </c>
      <c r="H74" s="38" t="e">
        <f>#REF!</f>
        <v>#REF!</v>
      </c>
      <c r="I74" s="38" t="e">
        <f>#REF!</f>
        <v>#REF!</v>
      </c>
      <c r="J74" s="38" t="e">
        <f>#REF!</f>
        <v>#REF!</v>
      </c>
      <c r="K74" s="38" t="e">
        <f>#REF!</f>
        <v>#REF!</v>
      </c>
      <c r="L74" s="209" t="s">
        <v>315</v>
      </c>
      <c r="M74" s="218">
        <v>0</v>
      </c>
      <c r="N74" s="218">
        <v>0</v>
      </c>
      <c r="O74" s="218" t="e">
        <f>H74</f>
        <v>#REF!</v>
      </c>
      <c r="P74" s="218">
        <v>0</v>
      </c>
      <c r="Q74" s="218">
        <v>0</v>
      </c>
      <c r="R74" s="218" t="e">
        <f>I74</f>
        <v>#REF!</v>
      </c>
      <c r="S74" s="218" t="e">
        <f>J74</f>
        <v>#REF!</v>
      </c>
      <c r="T74" s="263"/>
    </row>
    <row r="75" spans="1:20" ht="15" customHeight="1">
      <c r="A75" s="265" t="s">
        <v>320</v>
      </c>
      <c r="B75" s="265" t="e">
        <f>#REF!</f>
        <v>#REF!</v>
      </c>
      <c r="C75" s="140" t="s">
        <v>110</v>
      </c>
      <c r="D75" s="140" t="s">
        <v>110</v>
      </c>
      <c r="E75" s="140" t="s">
        <v>110</v>
      </c>
      <c r="F75" s="138" t="e">
        <f>F77</f>
        <v>#REF!</v>
      </c>
      <c r="G75" s="140" t="s">
        <v>110</v>
      </c>
      <c r="H75" s="62" t="e">
        <f>H77+H78</f>
        <v>#REF!</v>
      </c>
      <c r="I75" s="62" t="e">
        <f t="shared" ref="I75:K75" si="54">I77+I78</f>
        <v>#REF!</v>
      </c>
      <c r="J75" s="62" t="e">
        <f t="shared" si="54"/>
        <v>#REF!</v>
      </c>
      <c r="K75" s="62" t="e">
        <f t="shared" si="54"/>
        <v>#REF!</v>
      </c>
      <c r="L75" s="207" t="s">
        <v>314</v>
      </c>
      <c r="M75" s="132">
        <f>M77+M78</f>
        <v>0</v>
      </c>
      <c r="N75" s="132">
        <f t="shared" ref="N75:S75" si="55">N77+N78</f>
        <v>0</v>
      </c>
      <c r="O75" s="132" t="e">
        <f t="shared" si="55"/>
        <v>#REF!</v>
      </c>
      <c r="P75" s="132">
        <f t="shared" si="55"/>
        <v>0</v>
      </c>
      <c r="Q75" s="132">
        <f t="shared" si="55"/>
        <v>0</v>
      </c>
      <c r="R75" s="132" t="e">
        <f t="shared" si="55"/>
        <v>#REF!</v>
      </c>
      <c r="S75" s="132" t="e">
        <f t="shared" si="55"/>
        <v>#REF!</v>
      </c>
      <c r="T75" s="284"/>
    </row>
    <row r="76" spans="1:20">
      <c r="A76" s="266"/>
      <c r="B76" s="266"/>
      <c r="C76" s="46"/>
      <c r="D76" s="139"/>
      <c r="E76" s="139"/>
      <c r="F76" s="139"/>
      <c r="G76" s="139"/>
      <c r="H76" s="38"/>
      <c r="I76" s="38"/>
      <c r="J76" s="38"/>
      <c r="K76" s="38"/>
      <c r="L76" s="207" t="s">
        <v>133</v>
      </c>
      <c r="M76" s="218"/>
      <c r="N76" s="218"/>
      <c r="O76" s="222"/>
      <c r="P76" s="222"/>
      <c r="Q76" s="222"/>
      <c r="R76" s="222"/>
      <c r="S76" s="222"/>
      <c r="T76" s="285"/>
    </row>
    <row r="77" spans="1:20">
      <c r="A77" s="266"/>
      <c r="B77" s="266"/>
      <c r="C77" s="46" t="e">
        <f>#REF!</f>
        <v>#REF!</v>
      </c>
      <c r="D77" s="46" t="e">
        <f>#REF!</f>
        <v>#REF!</v>
      </c>
      <c r="E77" s="46" t="e">
        <f>#REF!</f>
        <v>#REF!</v>
      </c>
      <c r="F77" s="46" t="e">
        <f>#REF!</f>
        <v>#REF!</v>
      </c>
      <c r="G77" s="46" t="e">
        <f>#REF!</f>
        <v>#REF!</v>
      </c>
      <c r="H77" s="38" t="e">
        <f>#REF!</f>
        <v>#REF!</v>
      </c>
      <c r="I77" s="38" t="e">
        <f>#REF!</f>
        <v>#REF!</v>
      </c>
      <c r="J77" s="38" t="e">
        <f>#REF!</f>
        <v>#REF!</v>
      </c>
      <c r="K77" s="38" t="e">
        <f>#REF!</f>
        <v>#REF!</v>
      </c>
      <c r="L77" s="282" t="s">
        <v>321</v>
      </c>
      <c r="M77" s="218">
        <v>0</v>
      </c>
      <c r="N77" s="218">
        <v>0</v>
      </c>
      <c r="O77" s="218" t="e">
        <f>H77</f>
        <v>#REF!</v>
      </c>
      <c r="P77" s="218">
        <v>0</v>
      </c>
      <c r="Q77" s="218">
        <v>0</v>
      </c>
      <c r="R77" s="218" t="e">
        <f>I77</f>
        <v>#REF!</v>
      </c>
      <c r="S77" s="218" t="e">
        <f>J77</f>
        <v>#REF!</v>
      </c>
      <c r="T77" s="285"/>
    </row>
    <row r="78" spans="1:20">
      <c r="A78" s="267"/>
      <c r="B78" s="267"/>
      <c r="C78" s="46" t="e">
        <f>#REF!</f>
        <v>#REF!</v>
      </c>
      <c r="D78" s="46" t="e">
        <f>#REF!</f>
        <v>#REF!</v>
      </c>
      <c r="E78" s="46" t="e">
        <f>#REF!</f>
        <v>#REF!</v>
      </c>
      <c r="F78" s="46" t="e">
        <f>#REF!</f>
        <v>#REF!</v>
      </c>
      <c r="G78" s="46" t="e">
        <f>#REF!</f>
        <v>#REF!</v>
      </c>
      <c r="H78" s="38" t="e">
        <f>#REF!</f>
        <v>#REF!</v>
      </c>
      <c r="I78" s="38" t="e">
        <f>#REF!</f>
        <v>#REF!</v>
      </c>
      <c r="J78" s="38" t="e">
        <f>#REF!</f>
        <v>#REF!</v>
      </c>
      <c r="K78" s="38" t="e">
        <f>#REF!</f>
        <v>#REF!</v>
      </c>
      <c r="L78" s="283"/>
      <c r="M78" s="218">
        <v>0</v>
      </c>
      <c r="N78" s="218">
        <v>0</v>
      </c>
      <c r="O78" s="218" t="e">
        <f>H78</f>
        <v>#REF!</v>
      </c>
      <c r="P78" s="218">
        <v>0</v>
      </c>
      <c r="Q78" s="218">
        <v>0</v>
      </c>
      <c r="R78" s="218" t="e">
        <f>I78</f>
        <v>#REF!</v>
      </c>
      <c r="S78" s="218" t="e">
        <f>J78</f>
        <v>#REF!</v>
      </c>
      <c r="T78" s="286"/>
    </row>
    <row r="79" spans="1:20" ht="15" customHeight="1">
      <c r="A79" s="268" t="s">
        <v>8</v>
      </c>
      <c r="B79" s="271" t="s">
        <v>74</v>
      </c>
      <c r="C79" s="136" t="s">
        <v>5</v>
      </c>
      <c r="D79" s="136" t="str">
        <f>C79</f>
        <v>Х</v>
      </c>
      <c r="E79" s="136" t="str">
        <f>D79</f>
        <v>Х</v>
      </c>
      <c r="F79" s="136">
        <v>1230000000</v>
      </c>
      <c r="G79" s="136" t="s">
        <v>110</v>
      </c>
      <c r="H79" s="69">
        <f>SUM(H83:H94)/2</f>
        <v>143156000</v>
      </c>
      <c r="I79" s="69">
        <f t="shared" ref="I79:K79" si="56">SUM(I83:I94)/2</f>
        <v>89156000</v>
      </c>
      <c r="J79" s="69">
        <f t="shared" si="56"/>
        <v>89156000</v>
      </c>
      <c r="K79" s="69">
        <f t="shared" si="56"/>
        <v>321468000</v>
      </c>
      <c r="L79" s="207" t="s">
        <v>314</v>
      </c>
      <c r="M79" s="217">
        <f t="shared" ref="M79:S79" si="57">M81</f>
        <v>122549000</v>
      </c>
      <c r="N79" s="217">
        <f t="shared" si="57"/>
        <v>121833504.37</v>
      </c>
      <c r="O79" s="217">
        <f t="shared" si="57"/>
        <v>143156000</v>
      </c>
      <c r="P79" s="217">
        <f t="shared" si="57"/>
        <v>57037964.539999999</v>
      </c>
      <c r="Q79" s="217">
        <f t="shared" si="57"/>
        <v>15080410</v>
      </c>
      <c r="R79" s="217">
        <f t="shared" si="57"/>
        <v>89156000</v>
      </c>
      <c r="S79" s="217">
        <f t="shared" si="57"/>
        <v>89156000</v>
      </c>
      <c r="T79" s="65"/>
    </row>
    <row r="80" spans="1:20">
      <c r="A80" s="269"/>
      <c r="B80" s="272"/>
      <c r="C80" s="136"/>
      <c r="D80" s="136"/>
      <c r="E80" s="136"/>
      <c r="F80" s="136"/>
      <c r="G80" s="136"/>
      <c r="H80" s="69"/>
      <c r="I80" s="69"/>
      <c r="J80" s="69"/>
      <c r="K80" s="69"/>
      <c r="L80" s="207" t="s">
        <v>133</v>
      </c>
      <c r="M80" s="217"/>
      <c r="N80" s="217"/>
      <c r="O80" s="217"/>
      <c r="P80" s="217"/>
      <c r="Q80" s="217"/>
      <c r="R80" s="217"/>
      <c r="S80" s="217"/>
      <c r="T80" s="65"/>
    </row>
    <row r="81" spans="1:20">
      <c r="A81" s="270"/>
      <c r="B81" s="273"/>
      <c r="C81" s="136"/>
      <c r="D81" s="136"/>
      <c r="E81" s="136"/>
      <c r="F81" s="136"/>
      <c r="G81" s="136"/>
      <c r="H81" s="69"/>
      <c r="I81" s="69"/>
      <c r="J81" s="69"/>
      <c r="K81" s="69"/>
      <c r="L81" s="209" t="s">
        <v>315</v>
      </c>
      <c r="M81" s="217">
        <f>'[2]06. Пр.1 Распределение. Отч.7'!$V$88</f>
        <v>122549000</v>
      </c>
      <c r="N81" s="217">
        <f>'[2]06. Пр.1 Распределение. Отч.7'!$W$88</f>
        <v>121833504.37</v>
      </c>
      <c r="O81" s="217">
        <f>'ПР6. 16.ПП3.Трансп.2.Мер.'!H13</f>
        <v>143156000</v>
      </c>
      <c r="P81" s="217">
        <f>SUM(P83:P94)/2</f>
        <v>57037964.539999999</v>
      </c>
      <c r="Q81" s="217">
        <f>SUM(Q83:Q94)/2</f>
        <v>15080410</v>
      </c>
      <c r="R81" s="217">
        <f>'ПР6. 16.ПП3.Трансп.2.Мер.'!I13</f>
        <v>89156000</v>
      </c>
      <c r="S81" s="217">
        <f>'ПР6. 16.ПП3.Трансп.2.Мер.'!J13</f>
        <v>89156000</v>
      </c>
      <c r="T81" s="65"/>
    </row>
    <row r="82" spans="1:20" s="161" customFormat="1">
      <c r="A82" s="159"/>
      <c r="B82" s="156" t="s">
        <v>252</v>
      </c>
      <c r="C82" s="157"/>
      <c r="D82" s="157"/>
      <c r="E82" s="157"/>
      <c r="F82" s="157"/>
      <c r="G82" s="157"/>
      <c r="H82" s="170">
        <f>'ПР6. 16.ПП3.Трансп.2.Мер.'!H13</f>
        <v>143156000</v>
      </c>
      <c r="I82" s="170">
        <f>'ПР6. 16.ПП3.Трансп.2.Мер.'!I13</f>
        <v>89156000</v>
      </c>
      <c r="J82" s="170">
        <f>'ПР6. 16.ПП3.Трансп.2.Мер.'!J13</f>
        <v>89156000</v>
      </c>
      <c r="K82" s="152">
        <f>'ПР6. 16.ПП3.Трансп.2.Мер.'!K13</f>
        <v>321468000</v>
      </c>
      <c r="L82" s="152"/>
      <c r="M82" s="219"/>
      <c r="N82" s="219"/>
      <c r="O82" s="219"/>
      <c r="P82" s="219"/>
      <c r="Q82" s="219"/>
      <c r="R82" s="219"/>
      <c r="S82" s="219"/>
      <c r="T82" s="160"/>
    </row>
    <row r="83" spans="1:20">
      <c r="A83" s="264" t="s">
        <v>31</v>
      </c>
      <c r="B83" s="2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3" s="140" t="s">
        <v>110</v>
      </c>
      <c r="D83" s="140" t="s">
        <v>110</v>
      </c>
      <c r="E83" s="140" t="s">
        <v>110</v>
      </c>
      <c r="F83" s="138">
        <f>F85</f>
        <v>1230000010</v>
      </c>
      <c r="G83" s="140" t="s">
        <v>110</v>
      </c>
      <c r="H83" s="62">
        <f>H85</f>
        <v>89156000</v>
      </c>
      <c r="I83" s="62">
        <f t="shared" ref="I83:K83" si="58">I85</f>
        <v>0</v>
      </c>
      <c r="J83" s="62">
        <f t="shared" si="58"/>
        <v>0</v>
      </c>
      <c r="K83" s="62">
        <f t="shared" si="58"/>
        <v>89156000</v>
      </c>
      <c r="L83" s="207" t="s">
        <v>314</v>
      </c>
      <c r="M83" s="132">
        <f>M85</f>
        <v>89159000</v>
      </c>
      <c r="N83" s="132">
        <f t="shared" ref="N83:S83" si="59">N85</f>
        <v>88443504.370000005</v>
      </c>
      <c r="O83" s="132">
        <f t="shared" si="59"/>
        <v>89156000</v>
      </c>
      <c r="P83" s="132">
        <f t="shared" si="59"/>
        <v>23616963.539999999</v>
      </c>
      <c r="Q83" s="132">
        <f t="shared" si="59"/>
        <v>15080410</v>
      </c>
      <c r="R83" s="132">
        <f t="shared" si="59"/>
        <v>0</v>
      </c>
      <c r="S83" s="132">
        <f t="shared" si="59"/>
        <v>0</v>
      </c>
      <c r="T83" s="263"/>
    </row>
    <row r="84" spans="1:20" s="131" customFormat="1">
      <c r="A84" s="264"/>
      <c r="B84" s="266"/>
      <c r="C84" s="46"/>
      <c r="D84" s="139"/>
      <c r="E84" s="139"/>
      <c r="F84" s="139"/>
      <c r="G84" s="48"/>
      <c r="H84" s="38"/>
      <c r="I84" s="38"/>
      <c r="J84" s="38"/>
      <c r="K84" s="38"/>
      <c r="L84" s="207" t="s">
        <v>133</v>
      </c>
      <c r="M84" s="218"/>
      <c r="N84" s="218"/>
      <c r="O84" s="218"/>
      <c r="P84" s="218"/>
      <c r="Q84" s="218"/>
      <c r="R84" s="223"/>
      <c r="S84" s="223"/>
      <c r="T84" s="263"/>
    </row>
    <row r="85" spans="1:20" s="131" customFormat="1">
      <c r="A85" s="264"/>
      <c r="B85" s="267"/>
      <c r="C85" s="38" t="str">
        <f>'ПР6. 16.ПП3.Трансп.2.Мер.'!C9</f>
        <v>009</v>
      </c>
      <c r="D85" s="38" t="str">
        <f>'ПР6. 16.ПП3.Трансп.2.Мер.'!D9</f>
        <v>04</v>
      </c>
      <c r="E85" s="38" t="str">
        <f>'ПР6. 16.ПП3.Трансп.2.Мер.'!E9</f>
        <v>08</v>
      </c>
      <c r="F85" s="138">
        <f>'ПР6. 16.ПП3.Трансп.2.Мер.'!F9</f>
        <v>1230000010</v>
      </c>
      <c r="G85" s="48">
        <f>'ПР6. 16.ПП3.Трансп.2.Мер.'!G9</f>
        <v>812</v>
      </c>
      <c r="H85" s="38">
        <f>'ПР6. 16.ПП3.Трансп.2.Мер.'!H9</f>
        <v>89156000</v>
      </c>
      <c r="I85" s="38">
        <f>'ПР6. 16.ПП3.Трансп.2.Мер.'!I9</f>
        <v>0</v>
      </c>
      <c r="J85" s="38">
        <f>'ПР6. 16.ПП3.Трансп.2.Мер.'!J9</f>
        <v>0</v>
      </c>
      <c r="K85" s="38">
        <f>'ПР6. 16.ПП3.Трансп.2.Мер.'!K9</f>
        <v>89156000</v>
      </c>
      <c r="L85" s="209" t="s">
        <v>315</v>
      </c>
      <c r="M85" s="218">
        <f>'[2]06. Пр.1 Распределение. Отч.7'!$V$91</f>
        <v>89159000</v>
      </c>
      <c r="N85" s="218">
        <f>'[2]06. Пр.1 Распределение. Отч.7'!$W$91</f>
        <v>88443504.370000005</v>
      </c>
      <c r="O85" s="218">
        <f>H85</f>
        <v>89156000</v>
      </c>
      <c r="P85" s="218">
        <v>23616963.539999999</v>
      </c>
      <c r="Q85" s="218">
        <v>15080410</v>
      </c>
      <c r="R85" s="218">
        <f>I85</f>
        <v>0</v>
      </c>
      <c r="S85" s="218">
        <f>J85</f>
        <v>0</v>
      </c>
      <c r="T85" s="263"/>
    </row>
    <row r="86" spans="1:20">
      <c r="A86" s="264" t="s">
        <v>31</v>
      </c>
      <c r="B86" s="265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6" s="140" t="s">
        <v>110</v>
      </c>
      <c r="D86" s="140" t="s">
        <v>110</v>
      </c>
      <c r="E86" s="140" t="s">
        <v>110</v>
      </c>
      <c r="F86" s="138">
        <f>F88</f>
        <v>1230000040</v>
      </c>
      <c r="G86" s="140" t="s">
        <v>110</v>
      </c>
      <c r="H86" s="62">
        <f>H88</f>
        <v>0</v>
      </c>
      <c r="I86" s="62">
        <f t="shared" ref="I86:K86" si="60">I88</f>
        <v>89156000</v>
      </c>
      <c r="J86" s="62">
        <f t="shared" si="60"/>
        <v>89156000</v>
      </c>
      <c r="K86" s="62">
        <f t="shared" si="60"/>
        <v>178312000</v>
      </c>
      <c r="L86" s="207" t="s">
        <v>314</v>
      </c>
      <c r="M86" s="132">
        <f>M88</f>
        <v>0</v>
      </c>
      <c r="N86" s="132">
        <f t="shared" ref="N86:Q86" si="61">N88</f>
        <v>0</v>
      </c>
      <c r="O86" s="132">
        <f t="shared" si="61"/>
        <v>0</v>
      </c>
      <c r="P86" s="132">
        <f t="shared" si="61"/>
        <v>0</v>
      </c>
      <c r="Q86" s="132">
        <f t="shared" si="61"/>
        <v>0</v>
      </c>
      <c r="R86" s="132">
        <f t="shared" ref="R86:S86" si="62">R88</f>
        <v>89156000</v>
      </c>
      <c r="S86" s="132">
        <f t="shared" si="62"/>
        <v>89156000</v>
      </c>
      <c r="T86" s="263"/>
    </row>
    <row r="87" spans="1:20" s="131" customFormat="1">
      <c r="A87" s="264"/>
      <c r="B87" s="266"/>
      <c r="C87" s="46"/>
      <c r="D87" s="139"/>
      <c r="E87" s="139"/>
      <c r="F87" s="139"/>
      <c r="G87" s="48"/>
      <c r="H87" s="38"/>
      <c r="I87" s="38"/>
      <c r="J87" s="38"/>
      <c r="K87" s="38"/>
      <c r="L87" s="207" t="s">
        <v>133</v>
      </c>
      <c r="M87" s="218"/>
      <c r="N87" s="218"/>
      <c r="O87" s="218"/>
      <c r="P87" s="218"/>
      <c r="Q87" s="218"/>
      <c r="R87" s="223"/>
      <c r="S87" s="223"/>
      <c r="T87" s="263"/>
    </row>
    <row r="88" spans="1:20" s="131" customFormat="1">
      <c r="A88" s="264"/>
      <c r="B88" s="267"/>
      <c r="C88" s="38" t="str">
        <f>'ПР6. 16.ПП3.Трансп.2.Мер.'!C10</f>
        <v>009</v>
      </c>
      <c r="D88" s="38" t="str">
        <f>'ПР6. 16.ПП3.Трансп.2.Мер.'!D10</f>
        <v>04</v>
      </c>
      <c r="E88" s="38" t="str">
        <f>'ПР6. 16.ПП3.Трансп.2.Мер.'!E10</f>
        <v>08</v>
      </c>
      <c r="F88" s="138">
        <f>'ПР6. 16.ПП3.Трансп.2.Мер.'!F10</f>
        <v>1230000040</v>
      </c>
      <c r="G88" s="48">
        <f>'ПР6. 16.ПП3.Трансп.2.Мер.'!G10</f>
        <v>244</v>
      </c>
      <c r="H88" s="38">
        <f>'ПР6. 16.ПП3.Трансп.2.Мер.'!H10</f>
        <v>0</v>
      </c>
      <c r="I88" s="38">
        <f>'ПР6. 16.ПП3.Трансп.2.Мер.'!I10</f>
        <v>89156000</v>
      </c>
      <c r="J88" s="38">
        <f>'ПР6. 16.ПП3.Трансп.2.Мер.'!J10</f>
        <v>89156000</v>
      </c>
      <c r="K88" s="38">
        <f>'ПР6. 16.ПП3.Трансп.2.Мер.'!K10</f>
        <v>178312000</v>
      </c>
      <c r="L88" s="209" t="s">
        <v>315</v>
      </c>
      <c r="M88" s="218">
        <v>0</v>
      </c>
      <c r="N88" s="218">
        <v>0</v>
      </c>
      <c r="O88" s="218">
        <f>H88</f>
        <v>0</v>
      </c>
      <c r="P88" s="218">
        <v>0</v>
      </c>
      <c r="Q88" s="218">
        <v>0</v>
      </c>
      <c r="R88" s="218">
        <f>I88</f>
        <v>89156000</v>
      </c>
      <c r="S88" s="218">
        <f>J88</f>
        <v>89156000</v>
      </c>
      <c r="T88" s="263"/>
    </row>
    <row r="89" spans="1:20">
      <c r="A89" s="264" t="s">
        <v>111</v>
      </c>
      <c r="B89" s="265" t="str">
        <f>'ПР6. 16.ПП3.Трансп.2.Мер.'!A11</f>
        <v>Приобретение автобусов для муниципальных нужд</v>
      </c>
      <c r="C89" s="140" t="s">
        <v>110</v>
      </c>
      <c r="D89" s="140" t="s">
        <v>110</v>
      </c>
      <c r="E89" s="140" t="s">
        <v>110</v>
      </c>
      <c r="F89" s="138">
        <f>'ПР6. 16.ПП3.Трансп.2.Мер.'!F11</f>
        <v>1230000020</v>
      </c>
      <c r="G89" s="140"/>
      <c r="H89" s="62">
        <f>H91</f>
        <v>51000000</v>
      </c>
      <c r="I89" s="62">
        <f t="shared" ref="I89:K89" si="63">I91</f>
        <v>0</v>
      </c>
      <c r="J89" s="62">
        <f t="shared" si="63"/>
        <v>0</v>
      </c>
      <c r="K89" s="62">
        <f t="shared" si="63"/>
        <v>51000000</v>
      </c>
      <c r="L89" s="207" t="s">
        <v>314</v>
      </c>
      <c r="M89" s="132">
        <f>M91</f>
        <v>33390000</v>
      </c>
      <c r="N89" s="132">
        <f t="shared" ref="N89:S89" si="64">N91</f>
        <v>33390000</v>
      </c>
      <c r="O89" s="132">
        <f t="shared" si="64"/>
        <v>51000000</v>
      </c>
      <c r="P89" s="132">
        <f t="shared" si="64"/>
        <v>33421001</v>
      </c>
      <c r="Q89" s="132">
        <f t="shared" si="64"/>
        <v>0</v>
      </c>
      <c r="R89" s="132">
        <f t="shared" si="64"/>
        <v>0</v>
      </c>
      <c r="S89" s="132">
        <f t="shared" si="64"/>
        <v>0</v>
      </c>
      <c r="T89" s="264"/>
    </row>
    <row r="90" spans="1:20" s="131" customFormat="1">
      <c r="A90" s="264"/>
      <c r="B90" s="266"/>
      <c r="C90" s="46"/>
      <c r="D90" s="139"/>
      <c r="E90" s="139"/>
      <c r="F90" s="139"/>
      <c r="G90" s="139"/>
      <c r="H90" s="38"/>
      <c r="I90" s="38"/>
      <c r="J90" s="38"/>
      <c r="K90" s="38"/>
      <c r="L90" s="207" t="s">
        <v>133</v>
      </c>
      <c r="M90" s="218"/>
      <c r="N90" s="218"/>
      <c r="O90" s="218"/>
      <c r="P90" s="218"/>
      <c r="Q90" s="218"/>
      <c r="R90" s="218"/>
      <c r="S90" s="218"/>
      <c r="T90" s="264"/>
    </row>
    <row r="91" spans="1:20" s="131" customFormat="1">
      <c r="A91" s="264"/>
      <c r="B91" s="267"/>
      <c r="C91" s="38" t="str">
        <f>'ПР6. 16.ПП3.Трансп.2.Мер.'!C11</f>
        <v>009</v>
      </c>
      <c r="D91" s="38" t="str">
        <f>'ПР6. 16.ПП3.Трансп.2.Мер.'!D11</f>
        <v>04</v>
      </c>
      <c r="E91" s="38" t="str">
        <f>'ПР6. 16.ПП3.Трансп.2.Мер.'!E11</f>
        <v>08</v>
      </c>
      <c r="F91" s="138">
        <f>'ПР6. 16.ПП3.Трансп.2.Мер.'!F11</f>
        <v>1230000020</v>
      </c>
      <c r="G91" s="48">
        <f>'ПР6. 16.ПП3.Трансп.2.Мер.'!G11</f>
        <v>244</v>
      </c>
      <c r="H91" s="38">
        <f>'ПР6. 16.ПП3.Трансп.2.Мер.'!H11</f>
        <v>51000000</v>
      </c>
      <c r="I91" s="38">
        <f>'ПР6. 16.ПП3.Трансп.2.Мер.'!I11</f>
        <v>0</v>
      </c>
      <c r="J91" s="38">
        <f>'ПР6. 16.ПП3.Трансп.2.Мер.'!J11</f>
        <v>0</v>
      </c>
      <c r="K91" s="38">
        <f>'ПР6. 16.ПП3.Трансп.2.Мер.'!K11</f>
        <v>51000000</v>
      </c>
      <c r="L91" s="209" t="s">
        <v>315</v>
      </c>
      <c r="M91" s="218">
        <f>'[2]06. Пр.1 Распределение. Отч.7'!$V$94</f>
        <v>33390000</v>
      </c>
      <c r="N91" s="218">
        <f>'[2]06. Пр.1 Распределение. Отч.7'!$W$94</f>
        <v>33390000</v>
      </c>
      <c r="O91" s="218">
        <f>H91</f>
        <v>51000000</v>
      </c>
      <c r="P91" s="218">
        <v>33421001</v>
      </c>
      <c r="Q91" s="218">
        <v>0</v>
      </c>
      <c r="R91" s="218">
        <f>I91</f>
        <v>0</v>
      </c>
      <c r="S91" s="218">
        <f>J91</f>
        <v>0</v>
      </c>
      <c r="T91" s="264"/>
    </row>
    <row r="92" spans="1:20">
      <c r="A92" s="264" t="s">
        <v>238</v>
      </c>
      <c r="B92" s="265" t="str">
        <f>'ПР6. 16.ПП3.Трансп.2.Мер.'!A12</f>
        <v>Проведение обследования пассажиропотоков на территории ЗАТО Железногорск</v>
      </c>
      <c r="C92" s="140" t="s">
        <v>110</v>
      </c>
      <c r="D92" s="140" t="s">
        <v>110</v>
      </c>
      <c r="E92" s="140" t="s">
        <v>110</v>
      </c>
      <c r="F92" s="138">
        <f>F94</f>
        <v>1230000030</v>
      </c>
      <c r="G92" s="140"/>
      <c r="H92" s="62">
        <f>H94</f>
        <v>3000000</v>
      </c>
      <c r="I92" s="62">
        <f t="shared" ref="I92:K92" si="65">I94</f>
        <v>0</v>
      </c>
      <c r="J92" s="62">
        <f t="shared" si="65"/>
        <v>0</v>
      </c>
      <c r="K92" s="62">
        <f t="shared" si="65"/>
        <v>3000000</v>
      </c>
      <c r="L92" s="207" t="s">
        <v>314</v>
      </c>
      <c r="M92" s="132">
        <f>M94</f>
        <v>0</v>
      </c>
      <c r="N92" s="132">
        <f t="shared" ref="N92:Q92" si="66">N94</f>
        <v>0</v>
      </c>
      <c r="O92" s="132">
        <f t="shared" si="66"/>
        <v>3000000</v>
      </c>
      <c r="P92" s="132">
        <f t="shared" si="66"/>
        <v>0</v>
      </c>
      <c r="Q92" s="132">
        <f t="shared" si="66"/>
        <v>0</v>
      </c>
      <c r="R92" s="132">
        <f t="shared" ref="R92:S92" si="67">R94</f>
        <v>0</v>
      </c>
      <c r="S92" s="132">
        <f t="shared" si="67"/>
        <v>0</v>
      </c>
      <c r="T92" s="264"/>
    </row>
    <row r="93" spans="1:20" s="131" customFormat="1">
      <c r="A93" s="264"/>
      <c r="B93" s="266"/>
      <c r="C93" s="46"/>
      <c r="D93" s="139"/>
      <c r="E93" s="139"/>
      <c r="F93" s="139"/>
      <c r="G93" s="139"/>
      <c r="H93" s="38"/>
      <c r="I93" s="38"/>
      <c r="J93" s="38"/>
      <c r="K93" s="38"/>
      <c r="L93" s="207" t="s">
        <v>133</v>
      </c>
      <c r="M93" s="218"/>
      <c r="N93" s="218"/>
      <c r="O93" s="218"/>
      <c r="P93" s="218"/>
      <c r="Q93" s="218"/>
      <c r="R93" s="218"/>
      <c r="S93" s="218"/>
      <c r="T93" s="264"/>
    </row>
    <row r="94" spans="1:20" s="131" customFormat="1">
      <c r="A94" s="264"/>
      <c r="B94" s="267"/>
      <c r="C94" s="38" t="str">
        <f>'ПР6. 16.ПП3.Трансп.2.Мер.'!C12</f>
        <v>009</v>
      </c>
      <c r="D94" s="38" t="str">
        <f>'ПР6. 16.ПП3.Трансп.2.Мер.'!D12</f>
        <v>04</v>
      </c>
      <c r="E94" s="38" t="str">
        <f>'ПР6. 16.ПП3.Трансп.2.Мер.'!E12</f>
        <v>08</v>
      </c>
      <c r="F94" s="138">
        <f>'ПР6. 16.ПП3.Трансп.2.Мер.'!F12</f>
        <v>1230000030</v>
      </c>
      <c r="G94" s="48">
        <f>'ПР6. 16.ПП3.Трансп.2.Мер.'!G12</f>
        <v>244</v>
      </c>
      <c r="H94" s="38">
        <f>'ПР6. 16.ПП3.Трансп.2.Мер.'!H12</f>
        <v>3000000</v>
      </c>
      <c r="I94" s="38">
        <f>'ПР6. 16.ПП3.Трансп.2.Мер.'!I12</f>
        <v>0</v>
      </c>
      <c r="J94" s="38">
        <f>'ПР6. 16.ПП3.Трансп.2.Мер.'!J12</f>
        <v>0</v>
      </c>
      <c r="K94" s="38">
        <f>'ПР6. 16.ПП3.Трансп.2.Мер.'!K12</f>
        <v>3000000</v>
      </c>
      <c r="L94" s="209" t="s">
        <v>315</v>
      </c>
      <c r="M94" s="218">
        <v>0</v>
      </c>
      <c r="N94" s="218">
        <v>0</v>
      </c>
      <c r="O94" s="218">
        <f>H94</f>
        <v>3000000</v>
      </c>
      <c r="P94" s="218">
        <v>0</v>
      </c>
      <c r="Q94" s="218">
        <v>0</v>
      </c>
      <c r="R94" s="218">
        <f>I94</f>
        <v>0</v>
      </c>
      <c r="S94" s="218">
        <f>J94</f>
        <v>0</v>
      </c>
      <c r="T94" s="264"/>
    </row>
    <row r="95" spans="1:20">
      <c r="A95" s="268" t="s">
        <v>54</v>
      </c>
      <c r="B95" s="271" t="s">
        <v>84</v>
      </c>
      <c r="C95" s="136" t="s">
        <v>5</v>
      </c>
      <c r="D95" s="136" t="str">
        <f>C95</f>
        <v>Х</v>
      </c>
      <c r="E95" s="136" t="str">
        <f>D95</f>
        <v>Х</v>
      </c>
      <c r="F95" s="136">
        <v>1240000000</v>
      </c>
      <c r="G95" s="136" t="s">
        <v>110</v>
      </c>
      <c r="H95" s="69">
        <f>SUM(H100:H119)/2</f>
        <v>92890111.289999992</v>
      </c>
      <c r="I95" s="69">
        <f>SUM(I100:I119)/2</f>
        <v>90351117</v>
      </c>
      <c r="J95" s="69">
        <f>SUM(J100:J119)/2</f>
        <v>90351117</v>
      </c>
      <c r="K95" s="69">
        <f>SUM(K100:K119)/2</f>
        <v>273592345.28999996</v>
      </c>
      <c r="L95" s="207" t="s">
        <v>314</v>
      </c>
      <c r="M95" s="217">
        <f>M97</f>
        <v>96360353.649999991</v>
      </c>
      <c r="N95" s="217">
        <f>N97</f>
        <v>94433488.510000005</v>
      </c>
      <c r="O95" s="217">
        <f>'ПР4. 19.ПП4.Благ.2.Мер.'!G17</f>
        <v>92890111.289999992</v>
      </c>
      <c r="P95" s="217">
        <f>P97+P98</f>
        <v>65761289.289999999</v>
      </c>
      <c r="Q95" s="217">
        <f>Q97+Q98</f>
        <v>29241351.670000002</v>
      </c>
      <c r="R95" s="217">
        <f>R97+R98</f>
        <v>90351117</v>
      </c>
      <c r="S95" s="217">
        <f>S97+S98</f>
        <v>90351117</v>
      </c>
      <c r="T95" s="63"/>
    </row>
    <row r="96" spans="1:20">
      <c r="A96" s="279"/>
      <c r="B96" s="272"/>
      <c r="C96" s="136"/>
      <c r="D96" s="136"/>
      <c r="E96" s="136"/>
      <c r="F96" s="136"/>
      <c r="G96" s="136"/>
      <c r="H96" s="69"/>
      <c r="I96" s="69"/>
      <c r="J96" s="69"/>
      <c r="K96" s="69"/>
      <c r="L96" s="207" t="s">
        <v>133</v>
      </c>
      <c r="M96" s="217"/>
      <c r="N96" s="217"/>
      <c r="O96" s="217"/>
      <c r="P96" s="217"/>
      <c r="Q96" s="217"/>
      <c r="R96" s="217"/>
      <c r="S96" s="217"/>
      <c r="T96" s="63"/>
    </row>
    <row r="97" spans="1:20">
      <c r="A97" s="279"/>
      <c r="B97" s="272"/>
      <c r="C97" s="136"/>
      <c r="D97" s="136"/>
      <c r="E97" s="136"/>
      <c r="F97" s="136"/>
      <c r="G97" s="136"/>
      <c r="H97" s="69"/>
      <c r="I97" s="69"/>
      <c r="J97" s="69"/>
      <c r="K97" s="69"/>
      <c r="L97" s="209" t="s">
        <v>315</v>
      </c>
      <c r="M97" s="217">
        <f>'[2]06. Пр.1 Распределение. Отч.7'!$V$97</f>
        <v>96360353.649999991</v>
      </c>
      <c r="N97" s="217">
        <f>'[2]06. Пр.1 Распределение. Отч.7'!$W$97</f>
        <v>94433488.510000005</v>
      </c>
      <c r="O97" s="217">
        <f>'ПР4. 19.ПП4.Благ.2.Мер.'!G19</f>
        <v>91390111.289999992</v>
      </c>
      <c r="P97" s="217">
        <f>SUM(P100:P119)/2-P98</f>
        <v>65761289.289999999</v>
      </c>
      <c r="Q97" s="217">
        <f>SUM(Q100:Q119)/2-Q98</f>
        <v>29241351.670000002</v>
      </c>
      <c r="R97" s="217">
        <f>'ПР4. 19.ПП4.Благ.2.Мер.'!H19</f>
        <v>90351117</v>
      </c>
      <c r="S97" s="217">
        <f>'ПР4. 19.ПП4.Благ.2.Мер.'!I19</f>
        <v>90351117</v>
      </c>
      <c r="T97" s="63"/>
    </row>
    <row r="98" spans="1:20" ht="30">
      <c r="A98" s="280"/>
      <c r="B98" s="273"/>
      <c r="C98" s="136"/>
      <c r="D98" s="136"/>
      <c r="E98" s="136"/>
      <c r="F98" s="136"/>
      <c r="G98" s="136"/>
      <c r="H98" s="69"/>
      <c r="I98" s="69"/>
      <c r="J98" s="69"/>
      <c r="K98" s="69"/>
      <c r="L98" s="209" t="s">
        <v>317</v>
      </c>
      <c r="M98" s="217"/>
      <c r="N98" s="217"/>
      <c r="O98" s="217">
        <f>'ПР4. 19.ПП4.Благ.2.Мер.'!G20</f>
        <v>1500000</v>
      </c>
      <c r="P98" s="217">
        <f>'ПР4. 19.ПП4.Благ.2.Мер.'!H20</f>
        <v>0</v>
      </c>
      <c r="Q98" s="217">
        <f>'ПР4. 19.ПП4.Благ.2.Мер.'!I20</f>
        <v>0</v>
      </c>
      <c r="R98" s="217">
        <f>'ПР4. 19.ПП4.Благ.2.Мер.'!H20</f>
        <v>0</v>
      </c>
      <c r="S98" s="217">
        <f>'ПР4. 19.ПП4.Благ.2.Мер.'!I20</f>
        <v>0</v>
      </c>
      <c r="T98" s="63"/>
    </row>
    <row r="99" spans="1:20" s="161" customFormat="1">
      <c r="A99" s="159"/>
      <c r="B99" s="156" t="s">
        <v>252</v>
      </c>
      <c r="C99" s="157"/>
      <c r="D99" s="157"/>
      <c r="E99" s="157"/>
      <c r="F99" s="157"/>
      <c r="G99" s="157"/>
      <c r="H99" s="152">
        <f>'ПР4. 19.ПП4.Благ.2.Мер.'!G17</f>
        <v>92890111.289999992</v>
      </c>
      <c r="I99" s="170">
        <f>'ПР4. 19.ПП4.Благ.2.Мер.'!H17</f>
        <v>90351117</v>
      </c>
      <c r="J99" s="170">
        <f>'ПР4. 19.ПП4.Благ.2.Мер.'!I17</f>
        <v>90351117</v>
      </c>
      <c r="K99" s="152">
        <f>'ПР4. 19.ПП4.Благ.2.Мер.'!J17</f>
        <v>273592345.28999996</v>
      </c>
      <c r="L99" s="152"/>
      <c r="M99" s="219"/>
      <c r="N99" s="219"/>
      <c r="O99" s="219"/>
      <c r="P99" s="219"/>
      <c r="Q99" s="219"/>
      <c r="R99" s="219"/>
      <c r="S99" s="219"/>
      <c r="T99" s="162"/>
    </row>
    <row r="100" spans="1:20">
      <c r="A100" s="264" t="s">
        <v>55</v>
      </c>
      <c r="B100" s="265" t="s">
        <v>95</v>
      </c>
      <c r="C100" s="140" t="s">
        <v>110</v>
      </c>
      <c r="D100" s="140" t="s">
        <v>110</v>
      </c>
      <c r="E100" s="140" t="s">
        <v>110</v>
      </c>
      <c r="F100" s="138">
        <f>F102</f>
        <v>1240000010</v>
      </c>
      <c r="G100" s="140" t="s">
        <v>110</v>
      </c>
      <c r="H100" s="62">
        <f>H102+H103</f>
        <v>48898860.289999999</v>
      </c>
      <c r="I100" s="62">
        <f t="shared" ref="I100:K100" si="68">I102+I103</f>
        <v>47859866</v>
      </c>
      <c r="J100" s="62">
        <f t="shared" si="68"/>
        <v>47859866</v>
      </c>
      <c r="K100" s="62">
        <f t="shared" si="68"/>
        <v>144618592.28999999</v>
      </c>
      <c r="L100" s="207" t="s">
        <v>314</v>
      </c>
      <c r="M100" s="132">
        <f>'[2]06. Пр.1 Распределение. Отч.7'!$V$98</f>
        <v>46374385</v>
      </c>
      <c r="N100" s="132">
        <f>'[2]06. Пр.1 Распределение. Отч.7'!$W$98</f>
        <v>45593484.060000002</v>
      </c>
      <c r="O100" s="132">
        <f>O102+O103</f>
        <v>48898860.289999999</v>
      </c>
      <c r="P100" s="132">
        <f t="shared" ref="P100:S100" si="69">P102+P103</f>
        <v>58720455.289999999</v>
      </c>
      <c r="Q100" s="132">
        <f t="shared" si="69"/>
        <v>22680220.530000001</v>
      </c>
      <c r="R100" s="132">
        <f t="shared" si="69"/>
        <v>47859866</v>
      </c>
      <c r="S100" s="132">
        <f t="shared" si="69"/>
        <v>47859866</v>
      </c>
      <c r="T100" s="63"/>
    </row>
    <row r="101" spans="1:20" s="131" customFormat="1">
      <c r="A101" s="264"/>
      <c r="B101" s="266"/>
      <c r="C101" s="46"/>
      <c r="D101" s="139"/>
      <c r="E101" s="139"/>
      <c r="F101" s="139"/>
      <c r="G101" s="139"/>
      <c r="H101" s="38"/>
      <c r="I101" s="38"/>
      <c r="J101" s="38"/>
      <c r="K101" s="38"/>
      <c r="L101" s="207" t="s">
        <v>133</v>
      </c>
      <c r="M101" s="218"/>
      <c r="N101" s="218"/>
      <c r="O101" s="222"/>
      <c r="P101" s="222"/>
      <c r="Q101" s="222"/>
      <c r="R101" s="224"/>
      <c r="S101" s="224"/>
      <c r="T101" s="263"/>
    </row>
    <row r="102" spans="1:20" s="131" customFormat="1">
      <c r="A102" s="264"/>
      <c r="B102" s="266"/>
      <c r="C102" s="46" t="str">
        <f>'ПР4. 19.ПП4.Благ.2.Мер.'!C9</f>
        <v>009</v>
      </c>
      <c r="D102" s="46" t="str">
        <f>'ПР4. 19.ПП4.Благ.2.Мер.'!D9</f>
        <v>0503</v>
      </c>
      <c r="E102" s="46" t="e">
        <f>'ПР4. 19.ПП4.Благ.2.Мер.'!#REF!</f>
        <v>#REF!</v>
      </c>
      <c r="F102" s="46">
        <f>'ПР4. 19.ПП4.Благ.2.Мер.'!E9</f>
        <v>1240000010</v>
      </c>
      <c r="G102" s="46">
        <f>'ПР4. 19.ПП4.Благ.2.Мер.'!F9</f>
        <v>244</v>
      </c>
      <c r="H102" s="38">
        <f>'ПР4. 19.ПП4.Благ.2.Мер.'!G9</f>
        <v>20253994.289999999</v>
      </c>
      <c r="I102" s="38">
        <f>'ПР4. 19.ПП4.Благ.2.Мер.'!H9</f>
        <v>19215000</v>
      </c>
      <c r="J102" s="38">
        <f>'ПР4. 19.ПП4.Благ.2.Мер.'!I9</f>
        <v>19215000</v>
      </c>
      <c r="K102" s="38">
        <f>'ПР4. 19.ПП4.Благ.2.Мер.'!J9</f>
        <v>58683994.289999999</v>
      </c>
      <c r="L102" s="209" t="s">
        <v>315</v>
      </c>
      <c r="M102" s="218">
        <f>'[2]06. Пр.1 Распределение. Отч.7'!$V$100</f>
        <v>17729519</v>
      </c>
      <c r="N102" s="218">
        <f>'[2]06. Пр.1 Распределение. Отч.7'!$W$100</f>
        <v>16948618.059999999</v>
      </c>
      <c r="O102" s="218">
        <f>H102</f>
        <v>20253994.289999999</v>
      </c>
      <c r="P102" s="218">
        <f>O102+2821595</f>
        <v>23075589.289999999</v>
      </c>
      <c r="Q102" s="218">
        <v>8998199.5299999993</v>
      </c>
      <c r="R102" s="218">
        <f>I102</f>
        <v>19215000</v>
      </c>
      <c r="S102" s="218">
        <f>J102</f>
        <v>19215000</v>
      </c>
      <c r="T102" s="263"/>
    </row>
    <row r="103" spans="1:20" s="131" customFormat="1">
      <c r="A103" s="264"/>
      <c r="B103" s="267"/>
      <c r="C103" s="46" t="str">
        <f>'ПР4. 19.ПП4.Благ.2.Мер.'!C10</f>
        <v>009</v>
      </c>
      <c r="D103" s="46" t="str">
        <f>'ПР4. 19.ПП4.Благ.2.Мер.'!D10</f>
        <v>0503</v>
      </c>
      <c r="E103" s="46" t="e">
        <f>'ПР4. 19.ПП4.Благ.2.Мер.'!#REF!</f>
        <v>#REF!</v>
      </c>
      <c r="F103" s="46">
        <f>'ПР4. 19.ПП4.Благ.2.Мер.'!E10</f>
        <v>1240000010</v>
      </c>
      <c r="G103" s="46">
        <f>'ПР4. 19.ПП4.Благ.2.Мер.'!F10</f>
        <v>812</v>
      </c>
      <c r="H103" s="38">
        <f>'ПР4. 19.ПП4.Благ.2.Мер.'!G10</f>
        <v>28644866</v>
      </c>
      <c r="I103" s="38">
        <f>'ПР4. 19.ПП4.Благ.2.Мер.'!H10</f>
        <v>28644866</v>
      </c>
      <c r="J103" s="38">
        <f>'ПР4. 19.ПП4.Благ.2.Мер.'!I10</f>
        <v>28644866</v>
      </c>
      <c r="K103" s="38">
        <f>'ПР4. 19.ПП4.Благ.2.Мер.'!J10</f>
        <v>85934598</v>
      </c>
      <c r="L103" s="209" t="s">
        <v>315</v>
      </c>
      <c r="M103" s="218">
        <f>'[2]06. Пр.1 Распределение. Отч.7'!$V$101</f>
        <v>28644866</v>
      </c>
      <c r="N103" s="218">
        <f>'[2]06. Пр.1 Распределение. Отч.7'!$W$101</f>
        <v>28644866</v>
      </c>
      <c r="O103" s="218">
        <f>H103</f>
        <v>28644866</v>
      </c>
      <c r="P103" s="218">
        <f>O103+7000000</f>
        <v>35644866</v>
      </c>
      <c r="Q103" s="218">
        <v>13682021</v>
      </c>
      <c r="R103" s="218">
        <f>I103</f>
        <v>28644866</v>
      </c>
      <c r="S103" s="218">
        <f>J103</f>
        <v>28644866</v>
      </c>
      <c r="T103" s="263"/>
    </row>
    <row r="104" spans="1:20">
      <c r="A104" s="264" t="s">
        <v>56</v>
      </c>
      <c r="B104" s="265" t="s">
        <v>52</v>
      </c>
      <c r="C104" s="140" t="s">
        <v>110</v>
      </c>
      <c r="D104" s="140" t="s">
        <v>110</v>
      </c>
      <c r="E104" s="140" t="s">
        <v>110</v>
      </c>
      <c r="F104" s="138">
        <f>F106</f>
        <v>1240000020</v>
      </c>
      <c r="G104" s="140" t="s">
        <v>110</v>
      </c>
      <c r="H104" s="62">
        <f>H106+H107</f>
        <v>13275876</v>
      </c>
      <c r="I104" s="62">
        <f t="shared" ref="I104:K104" si="70">I106+I107</f>
        <v>13275876</v>
      </c>
      <c r="J104" s="62">
        <f t="shared" si="70"/>
        <v>13275876</v>
      </c>
      <c r="K104" s="62">
        <f t="shared" si="70"/>
        <v>39827628</v>
      </c>
      <c r="L104" s="207" t="s">
        <v>314</v>
      </c>
      <c r="M104" s="132">
        <f>'[2]06. Пр.1 Распределение. Отч.7'!$V$102</f>
        <v>18723876</v>
      </c>
      <c r="N104" s="132">
        <f>'[2]06. Пр.1 Распределение. Отч.7'!$W$102</f>
        <v>18149848.800000001</v>
      </c>
      <c r="O104" s="132">
        <f t="shared" ref="O104:S104" si="71">O106+O107</f>
        <v>13275876</v>
      </c>
      <c r="P104" s="132">
        <f t="shared" si="71"/>
        <v>2420834</v>
      </c>
      <c r="Q104" s="132">
        <f t="shared" si="71"/>
        <v>2384463.6399999997</v>
      </c>
      <c r="R104" s="132">
        <f t="shared" si="71"/>
        <v>13275876</v>
      </c>
      <c r="S104" s="132">
        <f t="shared" si="71"/>
        <v>13275876</v>
      </c>
      <c r="T104" s="263"/>
    </row>
    <row r="105" spans="1:20" s="131" customFormat="1">
      <c r="A105" s="264"/>
      <c r="B105" s="266"/>
      <c r="C105" s="46"/>
      <c r="D105" s="139"/>
      <c r="E105" s="139"/>
      <c r="F105" s="139"/>
      <c r="G105" s="139"/>
      <c r="H105" s="38"/>
      <c r="I105" s="38"/>
      <c r="J105" s="38"/>
      <c r="K105" s="38"/>
      <c r="L105" s="207" t="s">
        <v>133</v>
      </c>
      <c r="M105" s="222"/>
      <c r="N105" s="222"/>
      <c r="O105" s="222"/>
      <c r="P105" s="222"/>
      <c r="Q105" s="222"/>
      <c r="R105" s="222"/>
      <c r="S105" s="222"/>
      <c r="T105" s="263"/>
    </row>
    <row r="106" spans="1:20" s="131" customFormat="1">
      <c r="A106" s="264"/>
      <c r="B106" s="266"/>
      <c r="C106" s="38" t="str">
        <f>'ПР4. 19.ПП4.Благ.2.Мер.'!C11</f>
        <v>009</v>
      </c>
      <c r="D106" s="38" t="str">
        <f>'ПР4. 19.ПП4.Благ.2.Мер.'!D11</f>
        <v>0503</v>
      </c>
      <c r="E106" s="38" t="e">
        <f>'ПР4. 19.ПП4.Благ.2.Мер.'!#REF!</f>
        <v>#REF!</v>
      </c>
      <c r="F106" s="46">
        <f>'ПР4. 19.ПП4.Благ.2.Мер.'!E11</f>
        <v>1240000020</v>
      </c>
      <c r="G106" s="38" t="str">
        <f>'ПР4. 19.ПП4.Благ.2.Мер.'!F11</f>
        <v>244</v>
      </c>
      <c r="H106" s="38">
        <f>'ПР4. 19.ПП4.Благ.2.Мер.'!G11</f>
        <v>186000</v>
      </c>
      <c r="I106" s="38">
        <f>'ПР4. 19.ПП4.Благ.2.Мер.'!H11</f>
        <v>186000</v>
      </c>
      <c r="J106" s="38">
        <f>'ПР4. 19.ПП4.Благ.2.Мер.'!I11</f>
        <v>186000</v>
      </c>
      <c r="K106" s="38">
        <f>'ПР4. 19.ПП4.Благ.2.Мер.'!J11</f>
        <v>558000</v>
      </c>
      <c r="L106" s="209" t="s">
        <v>315</v>
      </c>
      <c r="M106" s="218">
        <f>'[2]06. Пр.1 Распределение. Отч.7'!$V$104</f>
        <v>134000</v>
      </c>
      <c r="N106" s="218">
        <f>'[2]06. Пр.1 Распределение. Отч.7'!$W$104</f>
        <v>134000</v>
      </c>
      <c r="O106" s="218">
        <f>H106</f>
        <v>186000</v>
      </c>
      <c r="P106" s="218">
        <v>46500</v>
      </c>
      <c r="Q106" s="218">
        <v>28315.82</v>
      </c>
      <c r="R106" s="218">
        <f>I106</f>
        <v>186000</v>
      </c>
      <c r="S106" s="218">
        <f>J106</f>
        <v>186000</v>
      </c>
      <c r="T106" s="263"/>
    </row>
    <row r="107" spans="1:20" s="131" customFormat="1">
      <c r="A107" s="264"/>
      <c r="B107" s="267"/>
      <c r="C107" s="38" t="str">
        <f>'ПР4. 19.ПП4.Благ.2.Мер.'!C12</f>
        <v>009</v>
      </c>
      <c r="D107" s="38" t="str">
        <f>'ПР4. 19.ПП4.Благ.2.Мер.'!D12</f>
        <v>0503</v>
      </c>
      <c r="E107" s="38" t="e">
        <f>'ПР4. 19.ПП4.Благ.2.Мер.'!#REF!</f>
        <v>#REF!</v>
      </c>
      <c r="F107" s="46">
        <f>'ПР4. 19.ПП4.Благ.2.Мер.'!E12</f>
        <v>1240000020</v>
      </c>
      <c r="G107" s="48">
        <f>'ПР4. 19.ПП4.Благ.2.Мер.'!F12</f>
        <v>812</v>
      </c>
      <c r="H107" s="38">
        <f>'ПР4. 19.ПП4.Благ.2.Мер.'!G12</f>
        <v>13089876</v>
      </c>
      <c r="I107" s="38">
        <f>'ПР4. 19.ПП4.Благ.2.Мер.'!H12</f>
        <v>13089876</v>
      </c>
      <c r="J107" s="38">
        <f>'ПР4. 19.ПП4.Благ.2.Мер.'!I12</f>
        <v>13089876</v>
      </c>
      <c r="K107" s="38">
        <f>'ПР4. 19.ПП4.Благ.2.Мер.'!J12</f>
        <v>39269628</v>
      </c>
      <c r="L107" s="209" t="s">
        <v>315</v>
      </c>
      <c r="M107" s="218">
        <f>'[2]06. Пр.1 Распределение. Отч.7'!$V$105</f>
        <v>18589876</v>
      </c>
      <c r="N107" s="218">
        <f>'[2]06. Пр.1 Распределение. Отч.7'!$W$105</f>
        <v>18015848.800000001</v>
      </c>
      <c r="O107" s="218">
        <f>H107</f>
        <v>13089876</v>
      </c>
      <c r="P107" s="218">
        <v>2374334</v>
      </c>
      <c r="Q107" s="218">
        <v>2356147.8199999998</v>
      </c>
      <c r="R107" s="218">
        <f>I107</f>
        <v>13089876</v>
      </c>
      <c r="S107" s="218">
        <f>J107</f>
        <v>13089876</v>
      </c>
      <c r="T107" s="263"/>
    </row>
    <row r="108" spans="1:20">
      <c r="A108" s="264" t="s">
        <v>96</v>
      </c>
      <c r="B108" s="265" t="str">
        <f>'ПР4. 19.ПП4.Благ.2.Мер.'!A13</f>
        <v>Благоустройство мест массового отдыха населения</v>
      </c>
      <c r="C108" s="140" t="s">
        <v>110</v>
      </c>
      <c r="D108" s="140" t="s">
        <v>110</v>
      </c>
      <c r="E108" s="140" t="s">
        <v>110</v>
      </c>
      <c r="F108" s="138">
        <f>F110</f>
        <v>1240000030</v>
      </c>
      <c r="G108" s="140" t="s">
        <v>110</v>
      </c>
      <c r="H108" s="62">
        <f>H110</f>
        <v>325995</v>
      </c>
      <c r="I108" s="62">
        <f t="shared" ref="I108:K108" si="72">I110</f>
        <v>325995</v>
      </c>
      <c r="J108" s="62">
        <f t="shared" si="72"/>
        <v>325995</v>
      </c>
      <c r="K108" s="62">
        <f t="shared" si="72"/>
        <v>977985</v>
      </c>
      <c r="L108" s="207" t="s">
        <v>314</v>
      </c>
      <c r="M108" s="132">
        <f>M110</f>
        <v>425995</v>
      </c>
      <c r="N108" s="132">
        <f t="shared" ref="N108" si="73">N110</f>
        <v>425995</v>
      </c>
      <c r="O108" s="132">
        <f t="shared" ref="O108:S108" si="74">O110</f>
        <v>325995</v>
      </c>
      <c r="P108" s="132">
        <f t="shared" si="74"/>
        <v>0</v>
      </c>
      <c r="Q108" s="132">
        <f t="shared" si="74"/>
        <v>0</v>
      </c>
      <c r="R108" s="132">
        <f t="shared" si="74"/>
        <v>325995</v>
      </c>
      <c r="S108" s="132">
        <f t="shared" si="74"/>
        <v>325995</v>
      </c>
      <c r="T108" s="263"/>
    </row>
    <row r="109" spans="1:20" s="131" customFormat="1">
      <c r="A109" s="264"/>
      <c r="B109" s="266"/>
      <c r="C109" s="46"/>
      <c r="D109" s="139"/>
      <c r="E109" s="139"/>
      <c r="F109" s="139"/>
      <c r="G109" s="139"/>
      <c r="H109" s="38"/>
      <c r="I109" s="38"/>
      <c r="J109" s="38"/>
      <c r="K109" s="38"/>
      <c r="L109" s="207" t="s">
        <v>133</v>
      </c>
      <c r="M109" s="218"/>
      <c r="N109" s="218"/>
      <c r="O109" s="218"/>
      <c r="P109" s="218"/>
      <c r="Q109" s="218"/>
      <c r="R109" s="218"/>
      <c r="S109" s="218"/>
      <c r="T109" s="263"/>
    </row>
    <row r="110" spans="1:20" s="131" customFormat="1">
      <c r="A110" s="264"/>
      <c r="B110" s="267"/>
      <c r="C110" s="38" t="str">
        <f>'ПР4. 19.ПП4.Благ.2.Мер.'!C13</f>
        <v>009</v>
      </c>
      <c r="D110" s="38" t="str">
        <f>'ПР4. 19.ПП4.Благ.2.Мер.'!D13</f>
        <v>0503</v>
      </c>
      <c r="E110" s="38" t="e">
        <f>'ПР4. 19.ПП4.Благ.2.Мер.'!#REF!</f>
        <v>#REF!</v>
      </c>
      <c r="F110" s="138">
        <f>'ПР4. 19.ПП4.Благ.2.Мер.'!E13</f>
        <v>1240000030</v>
      </c>
      <c r="G110" s="38" t="str">
        <f>'ПР4. 19.ПП4.Благ.2.Мер.'!F13</f>
        <v>244</v>
      </c>
      <c r="H110" s="38">
        <f>'ПР4. 19.ПП4.Благ.2.Мер.'!G13</f>
        <v>325995</v>
      </c>
      <c r="I110" s="38">
        <f>'ПР4. 19.ПП4.Благ.2.Мер.'!H13</f>
        <v>325995</v>
      </c>
      <c r="J110" s="38">
        <f>'ПР4. 19.ПП4.Благ.2.Мер.'!I13</f>
        <v>325995</v>
      </c>
      <c r="K110" s="38">
        <f>'ПР4. 19.ПП4.Благ.2.Мер.'!J13</f>
        <v>977985</v>
      </c>
      <c r="L110" s="209" t="s">
        <v>315</v>
      </c>
      <c r="M110" s="218">
        <f>'[2]06. Пр.1 Распределение. Отч.7'!$V$108</f>
        <v>425995</v>
      </c>
      <c r="N110" s="218">
        <f>'[2]06. Пр.1 Распределение. Отч.7'!$W$108</f>
        <v>425995</v>
      </c>
      <c r="O110" s="218">
        <f>H110</f>
        <v>325995</v>
      </c>
      <c r="P110" s="218">
        <v>0</v>
      </c>
      <c r="Q110" s="218">
        <v>0</v>
      </c>
      <c r="R110" s="218">
        <f>I110</f>
        <v>325995</v>
      </c>
      <c r="S110" s="218">
        <f>J110</f>
        <v>325995</v>
      </c>
      <c r="T110" s="263"/>
    </row>
    <row r="111" spans="1:20">
      <c r="A111" s="264" t="s">
        <v>98</v>
      </c>
      <c r="B111" s="265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1" s="140" t="s">
        <v>110</v>
      </c>
      <c r="D111" s="140" t="s">
        <v>110</v>
      </c>
      <c r="E111" s="140" t="s">
        <v>110</v>
      </c>
      <c r="F111" s="138">
        <f>F113</f>
        <v>1240000040</v>
      </c>
      <c r="G111" s="140" t="s">
        <v>110</v>
      </c>
      <c r="H111" s="62">
        <f>H113</f>
        <v>1500000</v>
      </c>
      <c r="I111" s="62">
        <f t="shared" ref="I111:K111" si="75">I113</f>
        <v>0</v>
      </c>
      <c r="J111" s="62">
        <f t="shared" si="75"/>
        <v>0</v>
      </c>
      <c r="K111" s="62">
        <f t="shared" si="75"/>
        <v>1500000</v>
      </c>
      <c r="L111" s="207" t="s">
        <v>314</v>
      </c>
      <c r="M111" s="132">
        <f>M113</f>
        <v>0</v>
      </c>
      <c r="N111" s="132">
        <f t="shared" ref="N111:Q111" si="76">N113</f>
        <v>0</v>
      </c>
      <c r="O111" s="132">
        <f t="shared" si="76"/>
        <v>1500000</v>
      </c>
      <c r="P111" s="132">
        <f t="shared" si="76"/>
        <v>0</v>
      </c>
      <c r="Q111" s="132">
        <f t="shared" si="76"/>
        <v>0</v>
      </c>
      <c r="R111" s="132">
        <f t="shared" ref="R111:S111" si="77">R113</f>
        <v>0</v>
      </c>
      <c r="S111" s="132">
        <f t="shared" si="77"/>
        <v>0</v>
      </c>
      <c r="T111" s="263"/>
    </row>
    <row r="112" spans="1:20" s="131" customFormat="1">
      <c r="A112" s="264"/>
      <c r="B112" s="266"/>
      <c r="C112" s="46"/>
      <c r="D112" s="139"/>
      <c r="E112" s="139"/>
      <c r="F112" s="139"/>
      <c r="G112" s="139"/>
      <c r="H112" s="38"/>
      <c r="I112" s="38"/>
      <c r="J112" s="38"/>
      <c r="K112" s="38"/>
      <c r="L112" s="207" t="s">
        <v>133</v>
      </c>
      <c r="M112" s="218"/>
      <c r="N112" s="218"/>
      <c r="O112" s="218"/>
      <c r="P112" s="218"/>
      <c r="Q112" s="218"/>
      <c r="R112" s="218"/>
      <c r="S112" s="218"/>
      <c r="T112" s="263"/>
    </row>
    <row r="113" spans="1:20" s="131" customFormat="1">
      <c r="A113" s="264"/>
      <c r="B113" s="267"/>
      <c r="C113" s="48">
        <f>'ПР4. 19.ПП4.Благ.2.Мер.'!C14</f>
        <v>801</v>
      </c>
      <c r="D113" s="38" t="str">
        <f>'ПР4. 19.ПП4.Благ.2.Мер.'!D14</f>
        <v>0503</v>
      </c>
      <c r="E113" s="38" t="e">
        <f>'ПР4. 19.ПП4.Благ.2.Мер.'!#REF!</f>
        <v>#REF!</v>
      </c>
      <c r="F113" s="138">
        <f>'ПР4. 19.ПП4.Благ.2.Мер.'!E14</f>
        <v>1240000040</v>
      </c>
      <c r="G113" s="48">
        <f>'ПР4. 19.ПП4.Благ.2.Мер.'!F14</f>
        <v>870</v>
      </c>
      <c r="H113" s="38">
        <f>'ПР4. 19.ПП4.Благ.2.Мер.'!G14</f>
        <v>1500000</v>
      </c>
      <c r="I113" s="38">
        <f>'ПР4. 19.ПП4.Благ.2.Мер.'!H14</f>
        <v>0</v>
      </c>
      <c r="J113" s="38">
        <f>'ПР4. 19.ПП4.Благ.2.Мер.'!I14</f>
        <v>0</v>
      </c>
      <c r="K113" s="38">
        <f>'ПР4. 19.ПП4.Благ.2.Мер.'!J14</f>
        <v>1500000</v>
      </c>
      <c r="L113" s="209" t="s">
        <v>315</v>
      </c>
      <c r="M113" s="218">
        <v>0</v>
      </c>
      <c r="N113" s="218">
        <v>0</v>
      </c>
      <c r="O113" s="218">
        <f>H113</f>
        <v>1500000</v>
      </c>
      <c r="P113" s="218">
        <v>0</v>
      </c>
      <c r="Q113" s="218">
        <v>0</v>
      </c>
      <c r="R113" s="218">
        <f>I113</f>
        <v>0</v>
      </c>
      <c r="S113" s="218">
        <f>J113</f>
        <v>0</v>
      </c>
      <c r="T113" s="263"/>
    </row>
    <row r="114" spans="1:20">
      <c r="A114" s="264" t="s">
        <v>231</v>
      </c>
      <c r="B114" s="265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4" s="140" t="s">
        <v>110</v>
      </c>
      <c r="D114" s="140" t="s">
        <v>110</v>
      </c>
      <c r="E114" s="140" t="s">
        <v>110</v>
      </c>
      <c r="F114" s="138">
        <f>F116</f>
        <v>1240000060</v>
      </c>
      <c r="G114" s="140" t="s">
        <v>110</v>
      </c>
      <c r="H114" s="62">
        <f>H116</f>
        <v>100000</v>
      </c>
      <c r="I114" s="62">
        <f t="shared" ref="I114:K114" si="78">I116</f>
        <v>100000</v>
      </c>
      <c r="J114" s="62">
        <f t="shared" si="78"/>
        <v>100000</v>
      </c>
      <c r="K114" s="62">
        <f t="shared" si="78"/>
        <v>300000</v>
      </c>
      <c r="L114" s="207" t="s">
        <v>314</v>
      </c>
      <c r="M114" s="132">
        <f t="shared" ref="M114:S114" si="79">M116</f>
        <v>100000</v>
      </c>
      <c r="N114" s="132">
        <f t="shared" si="79"/>
        <v>43700</v>
      </c>
      <c r="O114" s="132">
        <f t="shared" si="79"/>
        <v>100000</v>
      </c>
      <c r="P114" s="132">
        <f t="shared" si="79"/>
        <v>0</v>
      </c>
      <c r="Q114" s="132">
        <f t="shared" si="79"/>
        <v>0</v>
      </c>
      <c r="R114" s="132">
        <f t="shared" si="79"/>
        <v>100000</v>
      </c>
      <c r="S114" s="132">
        <f t="shared" si="79"/>
        <v>100000</v>
      </c>
      <c r="T114" s="263"/>
    </row>
    <row r="115" spans="1:20" s="131" customFormat="1">
      <c r="A115" s="264"/>
      <c r="B115" s="266"/>
      <c r="C115" s="46"/>
      <c r="D115" s="139"/>
      <c r="E115" s="139"/>
      <c r="F115" s="139"/>
      <c r="G115" s="139"/>
      <c r="H115" s="38"/>
      <c r="I115" s="38"/>
      <c r="J115" s="38"/>
      <c r="K115" s="38"/>
      <c r="L115" s="207" t="s">
        <v>133</v>
      </c>
      <c r="M115" s="218"/>
      <c r="N115" s="218"/>
      <c r="O115" s="218"/>
      <c r="P115" s="218"/>
      <c r="Q115" s="218"/>
      <c r="R115" s="218"/>
      <c r="S115" s="218"/>
      <c r="T115" s="263"/>
    </row>
    <row r="116" spans="1:20" s="131" customFormat="1">
      <c r="A116" s="264"/>
      <c r="B116" s="267"/>
      <c r="C116" s="38" t="str">
        <f>'ПР4. 19.ПП4.Благ.2.Мер.'!C15</f>
        <v>009</v>
      </c>
      <c r="D116" s="38" t="str">
        <f>'ПР4. 19.ПП4.Благ.2.Мер.'!D15</f>
        <v>0503</v>
      </c>
      <c r="E116" s="38" t="e">
        <f>'ПР4. 19.ПП4.Благ.2.Мер.'!#REF!</f>
        <v>#REF!</v>
      </c>
      <c r="F116" s="46">
        <f>'ПР4. 19.ПП4.Благ.2.Мер.'!E15</f>
        <v>1240000060</v>
      </c>
      <c r="G116" s="46">
        <f>'ПР4. 19.ПП4.Благ.2.Мер.'!F15</f>
        <v>244</v>
      </c>
      <c r="H116" s="38">
        <f>'ПР4. 19.ПП4.Благ.2.Мер.'!G15</f>
        <v>100000</v>
      </c>
      <c r="I116" s="38">
        <f>'ПР4. 19.ПП4.Благ.2.Мер.'!H15</f>
        <v>100000</v>
      </c>
      <c r="J116" s="38">
        <f>'ПР4. 19.ПП4.Благ.2.Мер.'!I15</f>
        <v>100000</v>
      </c>
      <c r="K116" s="38">
        <f>'ПР4. 19.ПП4.Благ.2.Мер.'!J15</f>
        <v>300000</v>
      </c>
      <c r="L116" s="209" t="s">
        <v>315</v>
      </c>
      <c r="M116" s="218">
        <f>'[2]06. Пр.1 Распределение. Отч.7'!$V$111</f>
        <v>100000</v>
      </c>
      <c r="N116" s="218">
        <f>'[2]06. Пр.1 Распределение. Отч.7'!$W$111</f>
        <v>43700</v>
      </c>
      <c r="O116" s="218">
        <f>H116</f>
        <v>100000</v>
      </c>
      <c r="P116" s="218">
        <v>0</v>
      </c>
      <c r="Q116" s="218">
        <v>0</v>
      </c>
      <c r="R116" s="218">
        <f>I116</f>
        <v>100000</v>
      </c>
      <c r="S116" s="218">
        <f>J116</f>
        <v>100000</v>
      </c>
      <c r="T116" s="263"/>
    </row>
    <row r="117" spans="1:20">
      <c r="A117" s="264" t="s">
        <v>303</v>
      </c>
      <c r="B117" s="265" t="s">
        <v>108</v>
      </c>
      <c r="C117" s="140" t="s">
        <v>110</v>
      </c>
      <c r="D117" s="140" t="s">
        <v>110</v>
      </c>
      <c r="E117" s="140" t="s">
        <v>110</v>
      </c>
      <c r="F117" s="138">
        <f>F119</f>
        <v>1240000070</v>
      </c>
      <c r="G117" s="140" t="s">
        <v>110</v>
      </c>
      <c r="H117" s="62">
        <f>H119</f>
        <v>28789380</v>
      </c>
      <c r="I117" s="62">
        <f t="shared" ref="I117:S117" si="80">I119</f>
        <v>28789380</v>
      </c>
      <c r="J117" s="62">
        <f t="shared" si="80"/>
        <v>28789380</v>
      </c>
      <c r="K117" s="62">
        <f t="shared" si="80"/>
        <v>86368140</v>
      </c>
      <c r="L117" s="207" t="s">
        <v>314</v>
      </c>
      <c r="M117" s="132">
        <f t="shared" si="80"/>
        <v>28788839.789999999</v>
      </c>
      <c r="N117" s="132">
        <f t="shared" si="80"/>
        <v>28788839.789999999</v>
      </c>
      <c r="O117" s="132">
        <f t="shared" si="80"/>
        <v>28789380</v>
      </c>
      <c r="P117" s="132">
        <f t="shared" si="80"/>
        <v>4620000</v>
      </c>
      <c r="Q117" s="132">
        <f t="shared" si="80"/>
        <v>4176667.5</v>
      </c>
      <c r="R117" s="132">
        <f t="shared" si="80"/>
        <v>28789380</v>
      </c>
      <c r="S117" s="132">
        <f t="shared" si="80"/>
        <v>28789380</v>
      </c>
      <c r="T117" s="263"/>
    </row>
    <row r="118" spans="1:20" s="131" customFormat="1">
      <c r="A118" s="264"/>
      <c r="B118" s="266"/>
      <c r="C118" s="46"/>
      <c r="D118" s="139"/>
      <c r="E118" s="139"/>
      <c r="F118" s="139"/>
      <c r="G118" s="139"/>
      <c r="H118" s="38"/>
      <c r="I118" s="38"/>
      <c r="J118" s="38"/>
      <c r="K118" s="38"/>
      <c r="L118" s="207" t="s">
        <v>133</v>
      </c>
      <c r="M118" s="218"/>
      <c r="N118" s="218"/>
      <c r="O118" s="218"/>
      <c r="P118" s="218"/>
      <c r="Q118" s="218"/>
      <c r="R118" s="218"/>
      <c r="S118" s="218"/>
      <c r="T118" s="263"/>
    </row>
    <row r="119" spans="1:20" s="131" customFormat="1">
      <c r="A119" s="264"/>
      <c r="B119" s="267"/>
      <c r="C119" s="38" t="str">
        <f>'ПР4. 19.ПП4.Благ.2.Мер.'!C16</f>
        <v>009</v>
      </c>
      <c r="D119" s="38" t="str">
        <f>'ПР4. 19.ПП4.Благ.2.Мер.'!D16</f>
        <v>0503</v>
      </c>
      <c r="E119" s="38" t="e">
        <f>'ПР4. 19.ПП4.Благ.2.Мер.'!#REF!</f>
        <v>#REF!</v>
      </c>
      <c r="F119" s="138">
        <f>'ПР4. 19.ПП4.Благ.2.Мер.'!E16</f>
        <v>1240000070</v>
      </c>
      <c r="G119" s="46">
        <f>'ПР4. 19.ПП4.Благ.2.Мер.'!F16</f>
        <v>244</v>
      </c>
      <c r="H119" s="38">
        <f>'ПР4. 19.ПП4.Благ.2.Мер.'!G16</f>
        <v>28789380</v>
      </c>
      <c r="I119" s="38">
        <f>'ПР4. 19.ПП4.Благ.2.Мер.'!H16</f>
        <v>28789380</v>
      </c>
      <c r="J119" s="38">
        <f>'ПР4. 19.ПП4.Благ.2.Мер.'!I16</f>
        <v>28789380</v>
      </c>
      <c r="K119" s="38">
        <f>'ПР4. 19.ПП4.Благ.2.Мер.'!J16</f>
        <v>86368140</v>
      </c>
      <c r="L119" s="209" t="s">
        <v>315</v>
      </c>
      <c r="M119" s="218">
        <f>'[2]06. Пр.1 Распределение. Отч.7'!$V$114</f>
        <v>28788839.789999999</v>
      </c>
      <c r="N119" s="218">
        <f>'[2]06. Пр.1 Распределение. Отч.7'!$W$114</f>
        <v>28788839.789999999</v>
      </c>
      <c r="O119" s="218">
        <f>H119</f>
        <v>28789380</v>
      </c>
      <c r="P119" s="218">
        <v>4620000</v>
      </c>
      <c r="Q119" s="218">
        <v>4176667.5</v>
      </c>
      <c r="R119" s="218">
        <f>I119</f>
        <v>28789380</v>
      </c>
      <c r="S119" s="218">
        <f>J119</f>
        <v>28789380</v>
      </c>
      <c r="T119" s="263"/>
    </row>
    <row r="120" spans="1:20">
      <c r="A120" s="268" t="s">
        <v>322</v>
      </c>
      <c r="B120" s="271" t="s">
        <v>323</v>
      </c>
      <c r="C120" s="136" t="s">
        <v>5</v>
      </c>
      <c r="D120" s="136" t="str">
        <f>C120</f>
        <v>Х</v>
      </c>
      <c r="E120" s="136" t="str">
        <f>D120</f>
        <v>Х</v>
      </c>
      <c r="F120" s="136">
        <v>1240000000</v>
      </c>
      <c r="G120" s="136" t="s">
        <v>110</v>
      </c>
      <c r="H120" s="69" t="e">
        <f>SUM(H124:H138)/2</f>
        <v>#REF!</v>
      </c>
      <c r="I120" s="69" t="e">
        <f>SUM(I124:I138)/2</f>
        <v>#REF!</v>
      </c>
      <c r="J120" s="69" t="e">
        <f>SUM(J124:J138)/2</f>
        <v>#REF!</v>
      </c>
      <c r="K120" s="69" t="e">
        <f>SUM(K124:K138)/2</f>
        <v>#REF!</v>
      </c>
      <c r="L120" s="207" t="s">
        <v>314</v>
      </c>
      <c r="M120" s="217">
        <f>M122</f>
        <v>96360353.649999991</v>
      </c>
      <c r="N120" s="217">
        <f>N122</f>
        <v>94433488.510000005</v>
      </c>
      <c r="O120" s="217">
        <f>'ПР4. 19.ПП4.Благ.2.Мер.'!G42</f>
        <v>0</v>
      </c>
      <c r="P120" s="217">
        <f>P122+P124</f>
        <v>0</v>
      </c>
      <c r="Q120" s="217">
        <f>Q122+Q124</f>
        <v>0</v>
      </c>
      <c r="R120" s="217" t="e">
        <f>R122+R124</f>
        <v>#REF!</v>
      </c>
      <c r="S120" s="217" t="e">
        <f>S122+S124</f>
        <v>#REF!</v>
      </c>
      <c r="T120" s="63"/>
    </row>
    <row r="121" spans="1:20">
      <c r="A121" s="279"/>
      <c r="B121" s="272"/>
      <c r="C121" s="136"/>
      <c r="D121" s="136"/>
      <c r="E121" s="136"/>
      <c r="F121" s="136"/>
      <c r="G121" s="136"/>
      <c r="H121" s="69"/>
      <c r="I121" s="69"/>
      <c r="J121" s="69"/>
      <c r="K121" s="69"/>
      <c r="L121" s="207" t="s">
        <v>133</v>
      </c>
      <c r="M121" s="217"/>
      <c r="N121" s="217"/>
      <c r="O121" s="217"/>
      <c r="P121" s="217"/>
      <c r="Q121" s="217"/>
      <c r="R121" s="217"/>
      <c r="S121" s="217"/>
      <c r="T121" s="63"/>
    </row>
    <row r="122" spans="1:20">
      <c r="A122" s="280"/>
      <c r="B122" s="273"/>
      <c r="C122" s="136"/>
      <c r="D122" s="136"/>
      <c r="E122" s="136"/>
      <c r="F122" s="136"/>
      <c r="G122" s="136"/>
      <c r="H122" s="69"/>
      <c r="I122" s="69"/>
      <c r="J122" s="69"/>
      <c r="K122" s="69"/>
      <c r="L122" s="209" t="s">
        <v>315</v>
      </c>
      <c r="M122" s="217">
        <f>'[2]06. Пр.1 Распределение. Отч.7'!$V$97</f>
        <v>96360353.649999991</v>
      </c>
      <c r="N122" s="217">
        <f>'[2]06. Пр.1 Распределение. Отч.7'!$W$97</f>
        <v>94433488.510000005</v>
      </c>
      <c r="O122" s="217">
        <f>'ПР4. 19.ПП4.Благ.2.Мер.'!G44</f>
        <v>0</v>
      </c>
      <c r="P122" s="217">
        <f>SUM(P126:P148)/2-P124</f>
        <v>0</v>
      </c>
      <c r="Q122" s="217">
        <f>SUM(Q126:Q148)/2-Q124</f>
        <v>0</v>
      </c>
      <c r="R122" s="217">
        <f>'ПР4. 19.ПП4.Благ.2.Мер.'!H44</f>
        <v>0</v>
      </c>
      <c r="S122" s="217">
        <f>'ПР4. 19.ПП4.Благ.2.Мер.'!I44</f>
        <v>0</v>
      </c>
      <c r="T122" s="63"/>
    </row>
    <row r="123" spans="1:20" s="161" customFormat="1">
      <c r="A123" s="159"/>
      <c r="B123" s="156" t="s">
        <v>252</v>
      </c>
      <c r="C123" s="157"/>
      <c r="D123" s="157"/>
      <c r="E123" s="157"/>
      <c r="F123" s="157"/>
      <c r="G123" s="157"/>
      <c r="H123" s="152" t="e">
        <f>#REF!</f>
        <v>#REF!</v>
      </c>
      <c r="I123" s="152" t="e">
        <f>#REF!</f>
        <v>#REF!</v>
      </c>
      <c r="J123" s="152" t="e">
        <f>#REF!</f>
        <v>#REF!</v>
      </c>
      <c r="K123" s="152" t="e">
        <f>#REF!</f>
        <v>#REF!</v>
      </c>
      <c r="L123" s="152"/>
      <c r="M123" s="219"/>
      <c r="N123" s="219"/>
      <c r="O123" s="219"/>
      <c r="P123" s="219"/>
      <c r="Q123" s="219"/>
      <c r="R123" s="219"/>
      <c r="S123" s="219"/>
      <c r="T123" s="162"/>
    </row>
    <row r="124" spans="1:20">
      <c r="A124" s="264" t="s">
        <v>324</v>
      </c>
      <c r="B124" s="265" t="e">
        <f>#REF!</f>
        <v>#REF!</v>
      </c>
      <c r="C124" s="140" t="s">
        <v>110</v>
      </c>
      <c r="D124" s="140" t="s">
        <v>110</v>
      </c>
      <c r="E124" s="140" t="s">
        <v>110</v>
      </c>
      <c r="F124" s="138" t="e">
        <f>F126</f>
        <v>#REF!</v>
      </c>
      <c r="G124" s="140" t="s">
        <v>110</v>
      </c>
      <c r="H124" s="62" t="e">
        <f>H126</f>
        <v>#REF!</v>
      </c>
      <c r="I124" s="62" t="e">
        <f t="shared" ref="I124:K124" si="81">I126</f>
        <v>#REF!</v>
      </c>
      <c r="J124" s="62" t="e">
        <f t="shared" si="81"/>
        <v>#REF!</v>
      </c>
      <c r="K124" s="62" t="e">
        <f t="shared" si="81"/>
        <v>#REF!</v>
      </c>
      <c r="L124" s="207" t="s">
        <v>314</v>
      </c>
      <c r="M124" s="132">
        <f>M126</f>
        <v>0</v>
      </c>
      <c r="N124" s="132">
        <f t="shared" ref="N124" si="82">N126</f>
        <v>0</v>
      </c>
      <c r="O124" s="132" t="e">
        <f t="shared" ref="O124:S124" si="83">O126</f>
        <v>#REF!</v>
      </c>
      <c r="P124" s="132">
        <f t="shared" si="83"/>
        <v>0</v>
      </c>
      <c r="Q124" s="132">
        <f t="shared" si="83"/>
        <v>0</v>
      </c>
      <c r="R124" s="132" t="e">
        <f t="shared" si="83"/>
        <v>#REF!</v>
      </c>
      <c r="S124" s="132" t="e">
        <f t="shared" si="83"/>
        <v>#REF!</v>
      </c>
      <c r="T124" s="263"/>
    </row>
    <row r="125" spans="1:20" s="131" customFormat="1">
      <c r="A125" s="264"/>
      <c r="B125" s="266"/>
      <c r="C125" s="46"/>
      <c r="D125" s="139"/>
      <c r="E125" s="139"/>
      <c r="F125" s="139"/>
      <c r="G125" s="139"/>
      <c r="H125" s="38"/>
      <c r="I125" s="38"/>
      <c r="J125" s="38"/>
      <c r="K125" s="38"/>
      <c r="L125" s="207" t="s">
        <v>133</v>
      </c>
      <c r="M125" s="218"/>
      <c r="N125" s="218"/>
      <c r="O125" s="218"/>
      <c r="P125" s="218"/>
      <c r="Q125" s="218"/>
      <c r="R125" s="218"/>
      <c r="S125" s="218"/>
      <c r="T125" s="263"/>
    </row>
    <row r="126" spans="1:20" s="131" customFormat="1">
      <c r="A126" s="264"/>
      <c r="B126" s="267"/>
      <c r="C126" s="38" t="e">
        <f>#REF!</f>
        <v>#REF!</v>
      </c>
      <c r="D126" s="38" t="e">
        <f>#REF!</f>
        <v>#REF!</v>
      </c>
      <c r="E126" s="38" t="e">
        <f>#REF!</f>
        <v>#REF!</v>
      </c>
      <c r="F126" s="38" t="e">
        <f>#REF!</f>
        <v>#REF!</v>
      </c>
      <c r="G126" s="38" t="e">
        <f>#REF!</f>
        <v>#REF!</v>
      </c>
      <c r="H126" s="38" t="e">
        <f>#REF!</f>
        <v>#REF!</v>
      </c>
      <c r="I126" s="38" t="e">
        <f>#REF!</f>
        <v>#REF!</v>
      </c>
      <c r="J126" s="38" t="e">
        <f>#REF!</f>
        <v>#REF!</v>
      </c>
      <c r="K126" s="38" t="e">
        <f>#REF!</f>
        <v>#REF!</v>
      </c>
      <c r="L126" s="209" t="s">
        <v>315</v>
      </c>
      <c r="M126" s="218">
        <v>0</v>
      </c>
      <c r="N126" s="218">
        <v>0</v>
      </c>
      <c r="O126" s="218" t="e">
        <f>H126</f>
        <v>#REF!</v>
      </c>
      <c r="P126" s="218">
        <v>0</v>
      </c>
      <c r="Q126" s="218">
        <v>0</v>
      </c>
      <c r="R126" s="218" t="e">
        <f>I126</f>
        <v>#REF!</v>
      </c>
      <c r="S126" s="218" t="e">
        <f>J126</f>
        <v>#REF!</v>
      </c>
      <c r="T126" s="263"/>
    </row>
    <row r="127" spans="1:20" ht="15" customHeight="1">
      <c r="A127" s="265" t="s">
        <v>325</v>
      </c>
      <c r="B127" s="265" t="e">
        <f>#REF!</f>
        <v>#REF!</v>
      </c>
      <c r="C127" s="140" t="s">
        <v>110</v>
      </c>
      <c r="D127" s="140" t="s">
        <v>110</v>
      </c>
      <c r="E127" s="140" t="s">
        <v>110</v>
      </c>
      <c r="F127" s="138" t="e">
        <f>F129</f>
        <v>#REF!</v>
      </c>
      <c r="G127" s="140" t="s">
        <v>110</v>
      </c>
      <c r="H127" s="62" t="e">
        <f>SUM(H129:H132)</f>
        <v>#REF!</v>
      </c>
      <c r="I127" s="62" t="e">
        <f t="shared" ref="I127:K127" si="84">SUM(I129:I132)</f>
        <v>#REF!</v>
      </c>
      <c r="J127" s="62" t="e">
        <f t="shared" si="84"/>
        <v>#REF!</v>
      </c>
      <c r="K127" s="62" t="e">
        <f t="shared" si="84"/>
        <v>#REF!</v>
      </c>
      <c r="L127" s="207" t="s">
        <v>314</v>
      </c>
      <c r="M127" s="132">
        <f>SUM(M129:M132)</f>
        <v>0</v>
      </c>
      <c r="N127" s="132">
        <f t="shared" ref="N127:S127" si="85">SUM(N129:N132)</f>
        <v>0</v>
      </c>
      <c r="O127" s="132" t="e">
        <f t="shared" si="85"/>
        <v>#REF!</v>
      </c>
      <c r="P127" s="132">
        <f t="shared" si="85"/>
        <v>0</v>
      </c>
      <c r="Q127" s="132">
        <f t="shared" si="85"/>
        <v>0</v>
      </c>
      <c r="R127" s="132" t="e">
        <f t="shared" si="85"/>
        <v>#REF!</v>
      </c>
      <c r="S127" s="132" t="e">
        <f t="shared" si="85"/>
        <v>#REF!</v>
      </c>
      <c r="T127" s="263"/>
    </row>
    <row r="128" spans="1:20" s="131" customFormat="1">
      <c r="A128" s="266"/>
      <c r="B128" s="266"/>
      <c r="C128" s="46"/>
      <c r="D128" s="139"/>
      <c r="E128" s="139"/>
      <c r="F128" s="139"/>
      <c r="G128" s="139"/>
      <c r="H128" s="38"/>
      <c r="I128" s="38"/>
      <c r="J128" s="38"/>
      <c r="K128" s="38"/>
      <c r="L128" s="207" t="s">
        <v>133</v>
      </c>
      <c r="M128" s="218"/>
      <c r="N128" s="218"/>
      <c r="O128" s="218"/>
      <c r="P128" s="218"/>
      <c r="Q128" s="218"/>
      <c r="R128" s="218"/>
      <c r="S128" s="218"/>
      <c r="T128" s="263"/>
    </row>
    <row r="129" spans="1:20" s="131" customFormat="1">
      <c r="A129" s="266"/>
      <c r="B129" s="266"/>
      <c r="C129" s="48" t="e">
        <f>#REF!</f>
        <v>#REF!</v>
      </c>
      <c r="D129" s="48" t="e">
        <f>#REF!</f>
        <v>#REF!</v>
      </c>
      <c r="E129" s="48" t="e">
        <f>#REF!</f>
        <v>#REF!</v>
      </c>
      <c r="F129" s="48" t="e">
        <f>#REF!</f>
        <v>#REF!</v>
      </c>
      <c r="G129" s="48" t="e">
        <f>#REF!</f>
        <v>#REF!</v>
      </c>
      <c r="H129" s="48" t="e">
        <f>#REF!</f>
        <v>#REF!</v>
      </c>
      <c r="I129" s="48" t="e">
        <f>#REF!</f>
        <v>#REF!</v>
      </c>
      <c r="J129" s="48" t="e">
        <f>#REF!</f>
        <v>#REF!</v>
      </c>
      <c r="K129" s="48" t="e">
        <f>#REF!</f>
        <v>#REF!</v>
      </c>
      <c r="L129" s="209" t="s">
        <v>315</v>
      </c>
      <c r="M129" s="218">
        <v>0</v>
      </c>
      <c r="N129" s="218">
        <v>0</v>
      </c>
      <c r="O129" s="218" t="e">
        <f>H129</f>
        <v>#REF!</v>
      </c>
      <c r="P129" s="218">
        <v>0</v>
      </c>
      <c r="Q129" s="218">
        <v>0</v>
      </c>
      <c r="R129" s="218" t="e">
        <f>I129</f>
        <v>#REF!</v>
      </c>
      <c r="S129" s="218" t="e">
        <f>J129</f>
        <v>#REF!</v>
      </c>
      <c r="T129" s="263"/>
    </row>
    <row r="130" spans="1:20" s="131" customFormat="1">
      <c r="A130" s="266"/>
      <c r="B130" s="266"/>
      <c r="C130" s="48" t="e">
        <f>#REF!</f>
        <v>#REF!</v>
      </c>
      <c r="D130" s="48" t="e">
        <f>#REF!</f>
        <v>#REF!</v>
      </c>
      <c r="E130" s="48" t="e">
        <f>#REF!</f>
        <v>#REF!</v>
      </c>
      <c r="F130" s="48" t="e">
        <f>#REF!</f>
        <v>#REF!</v>
      </c>
      <c r="G130" s="48" t="e">
        <f>#REF!</f>
        <v>#REF!</v>
      </c>
      <c r="H130" s="48" t="e">
        <f>#REF!</f>
        <v>#REF!</v>
      </c>
      <c r="I130" s="48" t="e">
        <f>#REF!</f>
        <v>#REF!</v>
      </c>
      <c r="J130" s="48" t="e">
        <f>#REF!</f>
        <v>#REF!</v>
      </c>
      <c r="K130" s="48" t="e">
        <f>#REF!</f>
        <v>#REF!</v>
      </c>
      <c r="L130" s="209" t="s">
        <v>315</v>
      </c>
      <c r="M130" s="218">
        <v>0</v>
      </c>
      <c r="N130" s="218">
        <v>0</v>
      </c>
      <c r="O130" s="218" t="e">
        <f t="shared" ref="O130:O132" si="86">H130</f>
        <v>#REF!</v>
      </c>
      <c r="P130" s="218">
        <v>0</v>
      </c>
      <c r="Q130" s="218">
        <v>0</v>
      </c>
      <c r="R130" s="218" t="e">
        <f t="shared" ref="R130:R132" si="87">I130</f>
        <v>#REF!</v>
      </c>
      <c r="S130" s="218" t="e">
        <f t="shared" ref="S130:S132" si="88">J130</f>
        <v>#REF!</v>
      </c>
      <c r="T130" s="211"/>
    </row>
    <row r="131" spans="1:20" s="131" customFormat="1">
      <c r="A131" s="266"/>
      <c r="B131" s="266"/>
      <c r="C131" s="48" t="e">
        <f>#REF!</f>
        <v>#REF!</v>
      </c>
      <c r="D131" s="48" t="e">
        <f>#REF!</f>
        <v>#REF!</v>
      </c>
      <c r="E131" s="48" t="e">
        <f>#REF!</f>
        <v>#REF!</v>
      </c>
      <c r="F131" s="48" t="e">
        <f>#REF!</f>
        <v>#REF!</v>
      </c>
      <c r="G131" s="48" t="e">
        <f>#REF!</f>
        <v>#REF!</v>
      </c>
      <c r="H131" s="48" t="e">
        <f>#REF!</f>
        <v>#REF!</v>
      </c>
      <c r="I131" s="48" t="e">
        <f>#REF!</f>
        <v>#REF!</v>
      </c>
      <c r="J131" s="48" t="e">
        <f>#REF!</f>
        <v>#REF!</v>
      </c>
      <c r="K131" s="48" t="e">
        <f>#REF!</f>
        <v>#REF!</v>
      </c>
      <c r="L131" s="209" t="s">
        <v>315</v>
      </c>
      <c r="M131" s="218">
        <v>0</v>
      </c>
      <c r="N131" s="218">
        <v>0</v>
      </c>
      <c r="O131" s="218" t="e">
        <f t="shared" si="86"/>
        <v>#REF!</v>
      </c>
      <c r="P131" s="218">
        <v>0</v>
      </c>
      <c r="Q131" s="218">
        <v>0</v>
      </c>
      <c r="R131" s="218" t="e">
        <f t="shared" si="87"/>
        <v>#REF!</v>
      </c>
      <c r="S131" s="218" t="e">
        <f t="shared" si="88"/>
        <v>#REF!</v>
      </c>
      <c r="T131" s="211"/>
    </row>
    <row r="132" spans="1:20" s="131" customFormat="1">
      <c r="A132" s="267"/>
      <c r="B132" s="267"/>
      <c r="C132" s="48" t="e">
        <f>#REF!</f>
        <v>#REF!</v>
      </c>
      <c r="D132" s="48" t="e">
        <f>#REF!</f>
        <v>#REF!</v>
      </c>
      <c r="E132" s="48" t="e">
        <f>#REF!</f>
        <v>#REF!</v>
      </c>
      <c r="F132" s="48" t="e">
        <f>#REF!</f>
        <v>#REF!</v>
      </c>
      <c r="G132" s="48" t="e">
        <f>#REF!</f>
        <v>#REF!</v>
      </c>
      <c r="H132" s="48" t="e">
        <f>#REF!</f>
        <v>#REF!</v>
      </c>
      <c r="I132" s="48" t="e">
        <f>#REF!</f>
        <v>#REF!</v>
      </c>
      <c r="J132" s="48" t="e">
        <f>#REF!</f>
        <v>#REF!</v>
      </c>
      <c r="K132" s="48" t="e">
        <f>#REF!</f>
        <v>#REF!</v>
      </c>
      <c r="L132" s="209" t="s">
        <v>315</v>
      </c>
      <c r="M132" s="218">
        <v>0</v>
      </c>
      <c r="N132" s="218">
        <v>0</v>
      </c>
      <c r="O132" s="218" t="e">
        <f t="shared" si="86"/>
        <v>#REF!</v>
      </c>
      <c r="P132" s="218">
        <v>0</v>
      </c>
      <c r="Q132" s="218">
        <v>0</v>
      </c>
      <c r="R132" s="218" t="e">
        <f t="shared" si="87"/>
        <v>#REF!</v>
      </c>
      <c r="S132" s="218" t="e">
        <f t="shared" si="88"/>
        <v>#REF!</v>
      </c>
      <c r="T132" s="211"/>
    </row>
    <row r="133" spans="1:20">
      <c r="A133" s="264" t="s">
        <v>326</v>
      </c>
      <c r="B133" s="265" t="e">
        <f>#REF!</f>
        <v>#REF!</v>
      </c>
      <c r="C133" s="140" t="s">
        <v>110</v>
      </c>
      <c r="D133" s="140" t="s">
        <v>110</v>
      </c>
      <c r="E133" s="140" t="s">
        <v>110</v>
      </c>
      <c r="F133" s="138" t="e">
        <f>F135</f>
        <v>#REF!</v>
      </c>
      <c r="G133" s="140" t="s">
        <v>110</v>
      </c>
      <c r="H133" s="62" t="e">
        <f>H135</f>
        <v>#REF!</v>
      </c>
      <c r="I133" s="62" t="e">
        <f t="shared" ref="I133:K133" si="89">I135</f>
        <v>#REF!</v>
      </c>
      <c r="J133" s="62" t="e">
        <f t="shared" si="89"/>
        <v>#REF!</v>
      </c>
      <c r="K133" s="62" t="e">
        <f t="shared" si="89"/>
        <v>#REF!</v>
      </c>
      <c r="L133" s="207" t="s">
        <v>314</v>
      </c>
      <c r="M133" s="132">
        <f t="shared" ref="M133:S133" si="90">M135</f>
        <v>0</v>
      </c>
      <c r="N133" s="132">
        <f t="shared" si="90"/>
        <v>0</v>
      </c>
      <c r="O133" s="132" t="e">
        <f t="shared" si="90"/>
        <v>#REF!</v>
      </c>
      <c r="P133" s="132">
        <f t="shared" si="90"/>
        <v>0</v>
      </c>
      <c r="Q133" s="132">
        <f t="shared" si="90"/>
        <v>0</v>
      </c>
      <c r="R133" s="132" t="e">
        <f t="shared" si="90"/>
        <v>#REF!</v>
      </c>
      <c r="S133" s="132" t="e">
        <f t="shared" si="90"/>
        <v>#REF!</v>
      </c>
      <c r="T133" s="263"/>
    </row>
    <row r="134" spans="1:20" s="131" customFormat="1">
      <c r="A134" s="264"/>
      <c r="B134" s="266"/>
      <c r="C134" s="46"/>
      <c r="D134" s="139"/>
      <c r="E134" s="139"/>
      <c r="F134" s="139"/>
      <c r="G134" s="139"/>
      <c r="H134" s="38"/>
      <c r="I134" s="38"/>
      <c r="J134" s="38"/>
      <c r="K134" s="38"/>
      <c r="L134" s="207" t="s">
        <v>133</v>
      </c>
      <c r="M134" s="218"/>
      <c r="N134" s="218"/>
      <c r="O134" s="218"/>
      <c r="P134" s="218"/>
      <c r="Q134" s="218"/>
      <c r="R134" s="218"/>
      <c r="S134" s="218"/>
      <c r="T134" s="263"/>
    </row>
    <row r="135" spans="1:20" s="131" customFormat="1">
      <c r="A135" s="264"/>
      <c r="B135" s="267"/>
      <c r="C135" s="38" t="e">
        <f>#REF!</f>
        <v>#REF!</v>
      </c>
      <c r="D135" s="38" t="e">
        <f>#REF!</f>
        <v>#REF!</v>
      </c>
      <c r="E135" s="38" t="e">
        <f>#REF!</f>
        <v>#REF!</v>
      </c>
      <c r="F135" s="38" t="e">
        <f>#REF!</f>
        <v>#REF!</v>
      </c>
      <c r="G135" s="38" t="e">
        <f>#REF!</f>
        <v>#REF!</v>
      </c>
      <c r="H135" s="38" t="e">
        <f>#REF!</f>
        <v>#REF!</v>
      </c>
      <c r="I135" s="38" t="e">
        <f>#REF!</f>
        <v>#REF!</v>
      </c>
      <c r="J135" s="38" t="e">
        <f>#REF!</f>
        <v>#REF!</v>
      </c>
      <c r="K135" s="38" t="e">
        <f>#REF!</f>
        <v>#REF!</v>
      </c>
      <c r="L135" s="209" t="s">
        <v>315</v>
      </c>
      <c r="M135" s="218">
        <v>0</v>
      </c>
      <c r="N135" s="218">
        <v>0</v>
      </c>
      <c r="O135" s="218" t="e">
        <f>H135</f>
        <v>#REF!</v>
      </c>
      <c r="P135" s="218">
        <v>0</v>
      </c>
      <c r="Q135" s="218">
        <v>0</v>
      </c>
      <c r="R135" s="218" t="e">
        <f>I135</f>
        <v>#REF!</v>
      </c>
      <c r="S135" s="218" t="e">
        <f>J135</f>
        <v>#REF!</v>
      </c>
      <c r="T135" s="263"/>
    </row>
    <row r="136" spans="1:20">
      <c r="A136" s="264" t="s">
        <v>327</v>
      </c>
      <c r="B136" s="265" t="e">
        <f>#REF!</f>
        <v>#REF!</v>
      </c>
      <c r="C136" s="140" t="s">
        <v>110</v>
      </c>
      <c r="D136" s="140" t="s">
        <v>110</v>
      </c>
      <c r="E136" s="140" t="s">
        <v>110</v>
      </c>
      <c r="F136" s="138" t="e">
        <f>F138</f>
        <v>#REF!</v>
      </c>
      <c r="G136" s="140" t="s">
        <v>110</v>
      </c>
      <c r="H136" s="62" t="e">
        <f>H138</f>
        <v>#REF!</v>
      </c>
      <c r="I136" s="62" t="e">
        <f t="shared" ref="I136:K136" si="91">I138</f>
        <v>#REF!</v>
      </c>
      <c r="J136" s="62" t="e">
        <f t="shared" si="91"/>
        <v>#REF!</v>
      </c>
      <c r="K136" s="62" t="e">
        <f t="shared" si="91"/>
        <v>#REF!</v>
      </c>
      <c r="L136" s="207" t="s">
        <v>314</v>
      </c>
      <c r="M136" s="132">
        <f>M138</f>
        <v>0</v>
      </c>
      <c r="N136" s="132">
        <f t="shared" ref="N136" si="92">N138</f>
        <v>0</v>
      </c>
      <c r="O136" s="132" t="e">
        <f t="shared" ref="O136:S136" si="93">O138</f>
        <v>#REF!</v>
      </c>
      <c r="P136" s="132">
        <f t="shared" si="93"/>
        <v>0</v>
      </c>
      <c r="Q136" s="132">
        <f t="shared" si="93"/>
        <v>0</v>
      </c>
      <c r="R136" s="132" t="e">
        <f t="shared" si="93"/>
        <v>#REF!</v>
      </c>
      <c r="S136" s="132" t="e">
        <f t="shared" si="93"/>
        <v>#REF!</v>
      </c>
      <c r="T136" s="263"/>
    </row>
    <row r="137" spans="1:20" s="131" customFormat="1">
      <c r="A137" s="264"/>
      <c r="B137" s="266"/>
      <c r="C137" s="46"/>
      <c r="D137" s="139"/>
      <c r="E137" s="139"/>
      <c r="F137" s="139"/>
      <c r="G137" s="139"/>
      <c r="H137" s="38"/>
      <c r="I137" s="38"/>
      <c r="J137" s="38"/>
      <c r="K137" s="38"/>
      <c r="L137" s="207" t="s">
        <v>133</v>
      </c>
      <c r="M137" s="218"/>
      <c r="N137" s="218"/>
      <c r="O137" s="218"/>
      <c r="P137" s="218"/>
      <c r="Q137" s="218"/>
      <c r="R137" s="218"/>
      <c r="S137" s="218"/>
      <c r="T137" s="263"/>
    </row>
    <row r="138" spans="1:20" s="131" customFormat="1">
      <c r="A138" s="264"/>
      <c r="B138" s="267"/>
      <c r="C138" s="38" t="e">
        <f>#REF!</f>
        <v>#REF!</v>
      </c>
      <c r="D138" s="38" t="e">
        <f>#REF!</f>
        <v>#REF!</v>
      </c>
      <c r="E138" s="38" t="e">
        <f>#REF!</f>
        <v>#REF!</v>
      </c>
      <c r="F138" s="38" t="e">
        <f>#REF!</f>
        <v>#REF!</v>
      </c>
      <c r="G138" s="38" t="e">
        <f>#REF!</f>
        <v>#REF!</v>
      </c>
      <c r="H138" s="38" t="e">
        <f>#REF!</f>
        <v>#REF!</v>
      </c>
      <c r="I138" s="38" t="e">
        <f>#REF!</f>
        <v>#REF!</v>
      </c>
      <c r="J138" s="38" t="e">
        <f>#REF!</f>
        <v>#REF!</v>
      </c>
      <c r="K138" s="38" t="e">
        <f>#REF!</f>
        <v>#REF!</v>
      </c>
      <c r="L138" s="209" t="s">
        <v>315</v>
      </c>
      <c r="M138" s="218">
        <v>0</v>
      </c>
      <c r="N138" s="218">
        <v>0</v>
      </c>
      <c r="O138" s="218" t="e">
        <f>H138</f>
        <v>#REF!</v>
      </c>
      <c r="P138" s="218">
        <v>0</v>
      </c>
      <c r="Q138" s="218">
        <v>0</v>
      </c>
      <c r="R138" s="218" t="e">
        <f>I138</f>
        <v>#REF!</v>
      </c>
      <c r="S138" s="218" t="e">
        <f>J138</f>
        <v>#REF!</v>
      </c>
      <c r="T138" s="263"/>
    </row>
    <row r="139" spans="1:20" s="131" customFormat="1">
      <c r="A139" s="212"/>
      <c r="B139" s="212"/>
      <c r="C139" s="197"/>
      <c r="D139" s="197"/>
      <c r="E139" s="197"/>
      <c r="F139" s="226"/>
      <c r="G139" s="227"/>
      <c r="H139" s="197"/>
      <c r="I139" s="197"/>
      <c r="J139" s="197"/>
      <c r="K139" s="197"/>
      <c r="L139" s="228"/>
      <c r="M139" s="229"/>
      <c r="N139" s="229"/>
      <c r="O139" s="229"/>
      <c r="P139" s="229"/>
      <c r="Q139" s="229"/>
      <c r="R139" s="229"/>
      <c r="S139" s="229"/>
      <c r="T139" s="230"/>
    </row>
    <row r="140" spans="1:20" s="131" customFormat="1">
      <c r="A140" s="212"/>
      <c r="B140" s="212"/>
      <c r="C140" s="197"/>
      <c r="D140" s="197"/>
      <c r="E140" s="197"/>
      <c r="F140" s="226"/>
      <c r="G140" s="227"/>
      <c r="H140" s="197"/>
      <c r="I140" s="197"/>
      <c r="J140" s="197"/>
      <c r="K140" s="197"/>
      <c r="L140" s="228"/>
      <c r="M140" s="229"/>
      <c r="N140" s="229"/>
      <c r="O140" s="229"/>
      <c r="P140" s="229"/>
      <c r="Q140" s="229"/>
      <c r="R140" s="229"/>
      <c r="S140" s="229"/>
      <c r="T140" s="230"/>
    </row>
    <row r="141" spans="1:20" s="131" customFormat="1">
      <c r="A141" s="212"/>
      <c r="B141" s="212"/>
      <c r="C141" s="197"/>
      <c r="D141" s="197"/>
      <c r="E141" s="197"/>
      <c r="F141" s="226"/>
      <c r="G141" s="227"/>
      <c r="H141" s="197"/>
      <c r="I141" s="197"/>
      <c r="J141" s="197"/>
      <c r="K141" s="197"/>
      <c r="L141" s="228"/>
      <c r="M141" s="229"/>
      <c r="N141" s="229"/>
      <c r="O141" s="229"/>
      <c r="P141" s="229"/>
      <c r="Q141" s="229"/>
      <c r="R141" s="229"/>
      <c r="S141" s="229"/>
      <c r="T141" s="230"/>
    </row>
    <row r="142" spans="1:20" s="131" customFormat="1">
      <c r="A142" s="212"/>
      <c r="B142" s="212"/>
      <c r="C142" s="197"/>
      <c r="D142" s="197"/>
      <c r="E142" s="197"/>
      <c r="F142" s="226"/>
      <c r="G142" s="227"/>
      <c r="H142" s="197"/>
      <c r="I142" s="197"/>
      <c r="J142" s="197"/>
      <c r="K142" s="197"/>
      <c r="L142" s="228"/>
      <c r="M142" s="229"/>
      <c r="N142" s="229"/>
      <c r="O142" s="229"/>
      <c r="P142" s="229"/>
      <c r="Q142" s="229"/>
      <c r="R142" s="229"/>
      <c r="S142" s="229"/>
      <c r="T142" s="230"/>
    </row>
    <row r="143" spans="1:20" s="131" customFormat="1">
      <c r="A143" s="212"/>
      <c r="B143" s="212"/>
      <c r="C143" s="197"/>
      <c r="D143" s="197"/>
      <c r="E143" s="197"/>
      <c r="F143" s="226"/>
      <c r="G143" s="227"/>
      <c r="H143" s="197"/>
      <c r="I143" s="197"/>
      <c r="J143" s="197"/>
      <c r="K143" s="197"/>
      <c r="L143" s="228"/>
      <c r="M143" s="229"/>
      <c r="N143" s="229"/>
      <c r="O143" s="229"/>
      <c r="P143" s="229"/>
      <c r="Q143" s="229"/>
      <c r="R143" s="229"/>
      <c r="S143" s="229"/>
      <c r="T143" s="230"/>
    </row>
    <row r="144" spans="1:20" s="131" customFormat="1">
      <c r="A144" s="212"/>
      <c r="B144" s="212"/>
      <c r="C144" s="197"/>
      <c r="D144" s="197"/>
      <c r="E144" s="197"/>
      <c r="F144" s="226"/>
      <c r="G144" s="227"/>
      <c r="H144" s="197"/>
      <c r="I144" s="197"/>
      <c r="J144" s="197"/>
      <c r="K144" s="197"/>
      <c r="L144" s="228"/>
      <c r="M144" s="229"/>
      <c r="N144" s="229"/>
      <c r="O144" s="229"/>
      <c r="P144" s="229"/>
      <c r="Q144" s="229"/>
      <c r="R144" s="229"/>
      <c r="S144" s="229"/>
      <c r="T144" s="230"/>
    </row>
    <row r="145" spans="1:20" s="131" customFormat="1">
      <c r="A145" s="212"/>
      <c r="B145" s="212"/>
      <c r="C145" s="197"/>
      <c r="D145" s="197"/>
      <c r="E145" s="197"/>
      <c r="F145" s="226"/>
      <c r="G145" s="227"/>
      <c r="H145" s="197"/>
      <c r="I145" s="197"/>
      <c r="J145" s="197"/>
      <c r="K145" s="197"/>
      <c r="L145" s="228"/>
      <c r="M145" s="229"/>
      <c r="N145" s="229"/>
      <c r="O145" s="229"/>
      <c r="P145" s="229"/>
      <c r="Q145" s="229"/>
      <c r="R145" s="229"/>
      <c r="S145" s="229"/>
      <c r="T145" s="230"/>
    </row>
    <row r="146" spans="1:20" s="131" customFormat="1">
      <c r="A146" s="212"/>
      <c r="B146" s="212"/>
      <c r="C146" s="197"/>
      <c r="D146" s="197"/>
      <c r="E146" s="197"/>
      <c r="F146" s="226"/>
      <c r="G146" s="227"/>
      <c r="H146" s="197"/>
      <c r="I146" s="197"/>
      <c r="J146" s="197"/>
      <c r="K146" s="197"/>
      <c r="L146" s="228"/>
      <c r="M146" s="229"/>
      <c r="N146" s="229"/>
      <c r="O146" s="229"/>
      <c r="P146" s="229"/>
      <c r="Q146" s="229"/>
      <c r="R146" s="229"/>
      <c r="S146" s="229"/>
      <c r="T146" s="230"/>
    </row>
    <row r="147" spans="1:20" s="131" customFormat="1">
      <c r="A147" s="212"/>
      <c r="B147" s="212"/>
      <c r="C147" s="197"/>
      <c r="D147" s="197"/>
      <c r="E147" s="197"/>
      <c r="F147" s="226"/>
      <c r="G147" s="227"/>
      <c r="H147" s="197"/>
      <c r="I147" s="197"/>
      <c r="J147" s="197"/>
      <c r="K147" s="197"/>
      <c r="L147" s="228"/>
      <c r="M147" s="229"/>
      <c r="N147" s="229"/>
      <c r="O147" s="229"/>
      <c r="P147" s="229"/>
      <c r="Q147" s="229"/>
      <c r="R147" s="229"/>
      <c r="S147" s="229"/>
      <c r="T147" s="230"/>
    </row>
    <row r="148" spans="1:20" s="131" customFormat="1">
      <c r="A148" s="212"/>
      <c r="B148" s="212"/>
      <c r="C148" s="197"/>
      <c r="D148" s="197"/>
      <c r="E148" s="197"/>
      <c r="F148" s="226"/>
      <c r="G148" s="227"/>
      <c r="H148" s="197"/>
      <c r="I148" s="197"/>
      <c r="J148" s="197"/>
      <c r="K148" s="197"/>
      <c r="L148" s="228"/>
      <c r="M148" s="229"/>
      <c r="N148" s="229"/>
      <c r="O148" s="229"/>
      <c r="P148" s="229"/>
      <c r="Q148" s="229"/>
      <c r="R148" s="229"/>
      <c r="S148" s="229"/>
      <c r="T148" s="230"/>
    </row>
    <row r="149" spans="1:20" s="131" customFormat="1">
      <c r="A149" s="212"/>
      <c r="B149" s="212"/>
      <c r="C149" s="197"/>
      <c r="D149" s="197"/>
      <c r="E149" s="197"/>
      <c r="F149" s="226"/>
      <c r="G149" s="227"/>
      <c r="H149" s="197"/>
      <c r="I149" s="197"/>
      <c r="J149" s="197"/>
      <c r="K149" s="197"/>
      <c r="L149" s="228"/>
      <c r="M149" s="229"/>
      <c r="N149" s="229"/>
      <c r="O149" s="229"/>
      <c r="P149" s="229"/>
      <c r="Q149" s="229"/>
      <c r="R149" s="229"/>
      <c r="S149" s="229"/>
      <c r="T149" s="230"/>
    </row>
    <row r="150" spans="1:20" s="131" customFormat="1">
      <c r="A150" s="212"/>
      <c r="B150" s="212"/>
      <c r="C150" s="197"/>
      <c r="D150" s="197"/>
      <c r="E150" s="197"/>
      <c r="F150" s="226"/>
      <c r="G150" s="227"/>
      <c r="H150" s="197"/>
      <c r="I150" s="197"/>
      <c r="J150" s="197"/>
      <c r="K150" s="197"/>
      <c r="L150" s="228"/>
      <c r="M150" s="229"/>
      <c r="N150" s="229"/>
      <c r="O150" s="229"/>
      <c r="P150" s="229"/>
      <c r="Q150" s="229"/>
      <c r="R150" s="229"/>
      <c r="S150" s="229"/>
      <c r="T150" s="230"/>
    </row>
    <row r="151" spans="1:20" s="131" customFormat="1">
      <c r="A151" s="212"/>
      <c r="B151" s="212"/>
      <c r="C151" s="197"/>
      <c r="D151" s="197"/>
      <c r="E151" s="197"/>
      <c r="F151" s="226"/>
      <c r="G151" s="227"/>
      <c r="H151" s="197"/>
      <c r="I151" s="197"/>
      <c r="J151" s="197"/>
      <c r="K151" s="197"/>
      <c r="L151" s="228"/>
      <c r="M151" s="229"/>
      <c r="N151" s="229"/>
      <c r="O151" s="229"/>
      <c r="P151" s="229"/>
      <c r="Q151" s="229"/>
      <c r="R151" s="229"/>
      <c r="S151" s="229"/>
      <c r="T151" s="230"/>
    </row>
    <row r="152" spans="1:20" s="131" customFormat="1">
      <c r="A152" s="212"/>
      <c r="B152" s="212"/>
      <c r="C152" s="197"/>
      <c r="D152" s="197"/>
      <c r="E152" s="197"/>
      <c r="F152" s="226"/>
      <c r="G152" s="227"/>
      <c r="H152" s="197"/>
      <c r="I152" s="197"/>
      <c r="J152" s="197"/>
      <c r="K152" s="197"/>
      <c r="L152" s="228"/>
      <c r="M152" s="229"/>
      <c r="N152" s="229"/>
      <c r="O152" s="229"/>
      <c r="P152" s="229"/>
      <c r="Q152" s="229"/>
      <c r="R152" s="229"/>
      <c r="S152" s="229"/>
      <c r="T152" s="230"/>
    </row>
    <row r="153" spans="1:20" s="131" customFormat="1">
      <c r="A153" s="212"/>
      <c r="B153" s="212"/>
      <c r="C153" s="197"/>
      <c r="D153" s="197"/>
      <c r="E153" s="197"/>
      <c r="F153" s="226"/>
      <c r="G153" s="227"/>
      <c r="H153" s="197"/>
      <c r="I153" s="197"/>
      <c r="J153" s="197"/>
      <c r="K153" s="197"/>
      <c r="L153" s="228"/>
      <c r="M153" s="229"/>
      <c r="N153" s="229"/>
      <c r="O153" s="229"/>
      <c r="P153" s="229"/>
      <c r="Q153" s="229"/>
      <c r="R153" s="229"/>
      <c r="S153" s="229"/>
      <c r="T153" s="230"/>
    </row>
    <row r="154" spans="1:20" s="131" customFormat="1">
      <c r="A154" s="212"/>
      <c r="B154" s="212"/>
      <c r="C154" s="197"/>
      <c r="D154" s="197"/>
      <c r="E154" s="197"/>
      <c r="F154" s="226"/>
      <c r="G154" s="227"/>
      <c r="H154" s="197"/>
      <c r="I154" s="197"/>
      <c r="J154" s="197"/>
      <c r="K154" s="197"/>
      <c r="L154" s="228"/>
      <c r="M154" s="229"/>
      <c r="N154" s="229"/>
      <c r="O154" s="229"/>
      <c r="P154" s="229"/>
      <c r="Q154" s="229"/>
      <c r="R154" s="229"/>
      <c r="S154" s="229"/>
      <c r="T154" s="230"/>
    </row>
    <row r="155" spans="1:20" s="131" customFormat="1">
      <c r="A155" s="212"/>
      <c r="B155" s="212"/>
      <c r="C155" s="197"/>
      <c r="D155" s="197"/>
      <c r="E155" s="197"/>
      <c r="F155" s="226"/>
      <c r="G155" s="227"/>
      <c r="H155" s="197"/>
      <c r="I155" s="197"/>
      <c r="J155" s="197"/>
      <c r="K155" s="197"/>
      <c r="L155" s="228"/>
      <c r="M155" s="229"/>
      <c r="N155" s="229"/>
      <c r="O155" s="229"/>
      <c r="P155" s="229"/>
      <c r="Q155" s="229"/>
      <c r="R155" s="229"/>
      <c r="S155" s="229"/>
      <c r="T155" s="230"/>
    </row>
    <row r="156" spans="1:20" s="131" customFormat="1">
      <c r="A156" s="212"/>
      <c r="B156" s="212"/>
      <c r="C156" s="197"/>
      <c r="D156" s="197"/>
      <c r="E156" s="197"/>
      <c r="F156" s="226"/>
      <c r="G156" s="227"/>
      <c r="H156" s="197"/>
      <c r="I156" s="197"/>
      <c r="J156" s="197"/>
      <c r="K156" s="197"/>
      <c r="L156" s="228"/>
      <c r="M156" s="229"/>
      <c r="N156" s="229"/>
      <c r="O156" s="229"/>
      <c r="P156" s="229"/>
      <c r="Q156" s="229"/>
      <c r="R156" s="229"/>
      <c r="S156" s="229"/>
      <c r="T156" s="230"/>
    </row>
    <row r="157" spans="1:20" s="131" customFormat="1">
      <c r="A157" s="212"/>
      <c r="B157" s="212"/>
      <c r="C157" s="197"/>
      <c r="D157" s="197"/>
      <c r="E157" s="197"/>
      <c r="F157" s="226"/>
      <c r="G157" s="227"/>
      <c r="H157" s="197"/>
      <c r="I157" s="197"/>
      <c r="J157" s="197"/>
      <c r="K157" s="197"/>
      <c r="L157" s="228"/>
      <c r="M157" s="229"/>
      <c r="N157" s="229"/>
      <c r="O157" s="229"/>
      <c r="P157" s="229"/>
      <c r="Q157" s="229"/>
      <c r="R157" s="229"/>
      <c r="S157" s="229"/>
      <c r="T157" s="230"/>
    </row>
    <row r="158" spans="1:20" s="131" customFormat="1">
      <c r="A158" s="212"/>
      <c r="B158" s="212"/>
      <c r="C158" s="197"/>
      <c r="D158" s="197"/>
      <c r="E158" s="197"/>
      <c r="F158" s="226"/>
      <c r="G158" s="227"/>
      <c r="H158" s="197"/>
      <c r="I158" s="197"/>
      <c r="J158" s="197"/>
      <c r="K158" s="197"/>
      <c r="L158" s="228"/>
      <c r="M158" s="229"/>
      <c r="N158" s="229"/>
      <c r="O158" s="229"/>
      <c r="P158" s="229"/>
      <c r="Q158" s="229"/>
      <c r="R158" s="229"/>
      <c r="S158" s="229"/>
      <c r="T158" s="230"/>
    </row>
    <row r="159" spans="1:20" s="131" customFormat="1">
      <c r="A159" s="212"/>
      <c r="B159" s="212"/>
      <c r="C159" s="197"/>
      <c r="D159" s="197"/>
      <c r="E159" s="197"/>
      <c r="F159" s="226"/>
      <c r="G159" s="227"/>
      <c r="H159" s="197"/>
      <c r="I159" s="197"/>
      <c r="J159" s="197"/>
      <c r="K159" s="197"/>
      <c r="L159" s="228"/>
      <c r="M159" s="229"/>
      <c r="N159" s="229"/>
      <c r="O159" s="229"/>
      <c r="P159" s="229"/>
      <c r="Q159" s="229"/>
      <c r="R159" s="229"/>
      <c r="S159" s="229"/>
      <c r="T159" s="230"/>
    </row>
    <row r="160" spans="1:20" s="131" customFormat="1">
      <c r="A160" s="212"/>
      <c r="B160" s="212"/>
      <c r="C160" s="197"/>
      <c r="D160" s="197"/>
      <c r="E160" s="197"/>
      <c r="F160" s="226"/>
      <c r="G160" s="227"/>
      <c r="H160" s="197"/>
      <c r="I160" s="197"/>
      <c r="J160" s="197"/>
      <c r="K160" s="197"/>
      <c r="L160" s="228"/>
      <c r="M160" s="229"/>
      <c r="N160" s="229"/>
      <c r="O160" s="229"/>
      <c r="P160" s="229"/>
      <c r="Q160" s="229"/>
      <c r="R160" s="229"/>
      <c r="S160" s="229"/>
      <c r="T160" s="230"/>
    </row>
    <row r="161" spans="1:20" s="131" customFormat="1">
      <c r="A161" s="212"/>
      <c r="B161" s="212"/>
      <c r="C161" s="197"/>
      <c r="D161" s="197"/>
      <c r="E161" s="197"/>
      <c r="F161" s="226"/>
      <c r="G161" s="227"/>
      <c r="H161" s="197"/>
      <c r="I161" s="197"/>
      <c r="J161" s="197"/>
      <c r="K161" s="197"/>
      <c r="L161" s="228"/>
      <c r="M161" s="229"/>
      <c r="N161" s="229"/>
      <c r="O161" s="229"/>
      <c r="P161" s="229"/>
      <c r="Q161" s="229"/>
      <c r="R161" s="229"/>
      <c r="S161" s="229"/>
      <c r="T161" s="230"/>
    </row>
    <row r="162" spans="1:20" s="131" customFormat="1">
      <c r="A162" s="212"/>
      <c r="B162" s="212"/>
      <c r="C162" s="197"/>
      <c r="D162" s="197"/>
      <c r="E162" s="197"/>
      <c r="F162" s="226"/>
      <c r="G162" s="227"/>
      <c r="H162" s="197"/>
      <c r="I162" s="197"/>
      <c r="J162" s="197"/>
      <c r="K162" s="197"/>
      <c r="L162" s="228"/>
      <c r="M162" s="229"/>
      <c r="N162" s="229"/>
      <c r="O162" s="229"/>
      <c r="P162" s="229"/>
      <c r="Q162" s="229"/>
      <c r="R162" s="229"/>
      <c r="S162" s="229"/>
      <c r="T162" s="230"/>
    </row>
    <row r="163" spans="1:20" s="131" customFormat="1">
      <c r="A163" s="212"/>
      <c r="B163" s="212"/>
      <c r="C163" s="197"/>
      <c r="D163" s="197"/>
      <c r="E163" s="197"/>
      <c r="F163" s="226"/>
      <c r="G163" s="227"/>
      <c r="H163" s="197"/>
      <c r="I163" s="197"/>
      <c r="J163" s="197"/>
      <c r="K163" s="197"/>
      <c r="L163" s="228"/>
      <c r="M163" s="229"/>
      <c r="N163" s="229"/>
      <c r="O163" s="229"/>
      <c r="P163" s="229"/>
      <c r="Q163" s="229"/>
      <c r="R163" s="229"/>
      <c r="S163" s="229"/>
      <c r="T163" s="230"/>
    </row>
    <row r="164" spans="1:20" s="131" customFormat="1">
      <c r="A164" s="212"/>
      <c r="B164" s="212"/>
      <c r="C164" s="197"/>
      <c r="D164" s="197"/>
      <c r="E164" s="197"/>
      <c r="F164" s="226"/>
      <c r="G164" s="227"/>
      <c r="H164" s="197"/>
      <c r="I164" s="197"/>
      <c r="J164" s="197"/>
      <c r="K164" s="197"/>
      <c r="L164" s="228"/>
      <c r="M164" s="229"/>
      <c r="N164" s="229"/>
      <c r="O164" s="229"/>
      <c r="P164" s="229"/>
      <c r="Q164" s="229"/>
      <c r="R164" s="229"/>
      <c r="S164" s="229"/>
      <c r="T164" s="230"/>
    </row>
    <row r="165" spans="1:20" s="131" customFormat="1">
      <c r="A165" s="212"/>
      <c r="B165" s="212"/>
      <c r="C165" s="197"/>
      <c r="D165" s="197"/>
      <c r="E165" s="197"/>
      <c r="F165" s="226"/>
      <c r="G165" s="227"/>
      <c r="H165" s="197"/>
      <c r="I165" s="197"/>
      <c r="J165" s="197"/>
      <c r="K165" s="197"/>
      <c r="L165" s="228"/>
      <c r="M165" s="229"/>
      <c r="N165" s="229"/>
      <c r="O165" s="229"/>
      <c r="P165" s="229"/>
      <c r="Q165" s="229"/>
      <c r="R165" s="229"/>
      <c r="S165" s="229"/>
      <c r="T165" s="230"/>
    </row>
    <row r="166" spans="1:20" s="131" customFormat="1">
      <c r="A166" s="212"/>
      <c r="B166" s="212"/>
      <c r="C166" s="197"/>
      <c r="D166" s="197"/>
      <c r="E166" s="197"/>
      <c r="F166" s="226"/>
      <c r="G166" s="227"/>
      <c r="H166" s="197"/>
      <c r="I166" s="197"/>
      <c r="J166" s="197"/>
      <c r="K166" s="197"/>
      <c r="L166" s="228"/>
      <c r="M166" s="229"/>
      <c r="N166" s="229"/>
      <c r="O166" s="229"/>
      <c r="P166" s="229"/>
      <c r="Q166" s="229"/>
      <c r="R166" s="229"/>
      <c r="S166" s="229"/>
      <c r="T166" s="230"/>
    </row>
    <row r="167" spans="1:20" s="131" customFormat="1">
      <c r="A167" s="212"/>
      <c r="B167" s="212"/>
      <c r="C167" s="197"/>
      <c r="D167" s="197"/>
      <c r="E167" s="197"/>
      <c r="F167" s="226"/>
      <c r="G167" s="227"/>
      <c r="H167" s="197"/>
      <c r="I167" s="197"/>
      <c r="J167" s="197"/>
      <c r="K167" s="197"/>
      <c r="L167" s="228"/>
      <c r="M167" s="229"/>
      <c r="N167" s="229"/>
      <c r="O167" s="229"/>
      <c r="P167" s="229"/>
      <c r="Q167" s="229"/>
      <c r="R167" s="229"/>
      <c r="S167" s="229"/>
      <c r="T167" s="230"/>
    </row>
    <row r="168" spans="1:20" s="131" customFormat="1">
      <c r="A168" s="212"/>
      <c r="B168" s="212"/>
      <c r="C168" s="197"/>
      <c r="D168" s="197"/>
      <c r="E168" s="197"/>
      <c r="F168" s="226"/>
      <c r="G168" s="227"/>
      <c r="H168" s="197"/>
      <c r="I168" s="197"/>
      <c r="J168" s="197"/>
      <c r="K168" s="197"/>
      <c r="L168" s="228"/>
      <c r="M168" s="229"/>
      <c r="N168" s="229"/>
      <c r="O168" s="229"/>
      <c r="P168" s="229"/>
      <c r="Q168" s="229"/>
      <c r="R168" s="229"/>
      <c r="S168" s="229"/>
      <c r="T168" s="230"/>
    </row>
    <row r="169" spans="1:20" s="131" customFormat="1">
      <c r="A169" s="212"/>
      <c r="B169" s="212"/>
      <c r="C169" s="197"/>
      <c r="D169" s="197"/>
      <c r="E169" s="197"/>
      <c r="F169" s="226"/>
      <c r="G169" s="227"/>
      <c r="H169" s="197"/>
      <c r="I169" s="197"/>
      <c r="J169" s="197"/>
      <c r="K169" s="197"/>
      <c r="L169" s="228"/>
      <c r="M169" s="229"/>
      <c r="N169" s="229"/>
      <c r="O169" s="229"/>
      <c r="P169" s="229"/>
      <c r="Q169" s="229"/>
      <c r="R169" s="229"/>
      <c r="S169" s="229"/>
      <c r="T169" s="230"/>
    </row>
    <row r="170" spans="1:20" s="131" customFormat="1">
      <c r="A170" s="212"/>
      <c r="B170" s="212"/>
      <c r="C170" s="197"/>
      <c r="D170" s="197"/>
      <c r="E170" s="197"/>
      <c r="F170" s="226"/>
      <c r="G170" s="227"/>
      <c r="H170" s="197"/>
      <c r="I170" s="197"/>
      <c r="J170" s="197"/>
      <c r="K170" s="197"/>
      <c r="L170" s="228"/>
      <c r="M170" s="229"/>
      <c r="N170" s="229"/>
      <c r="O170" s="229"/>
      <c r="P170" s="229"/>
      <c r="Q170" s="229"/>
      <c r="R170" s="229"/>
      <c r="S170" s="229"/>
      <c r="T170" s="230"/>
    </row>
    <row r="171" spans="1:20" s="131" customFormat="1">
      <c r="A171" s="212"/>
      <c r="B171" s="212"/>
      <c r="C171" s="197"/>
      <c r="D171" s="197"/>
      <c r="E171" s="197"/>
      <c r="F171" s="226"/>
      <c r="G171" s="227"/>
      <c r="H171" s="197"/>
      <c r="I171" s="197"/>
      <c r="J171" s="197"/>
      <c r="K171" s="197"/>
      <c r="L171" s="228"/>
      <c r="M171" s="229"/>
      <c r="N171" s="229"/>
      <c r="O171" s="229"/>
      <c r="P171" s="229"/>
      <c r="Q171" s="229"/>
      <c r="R171" s="229"/>
      <c r="S171" s="229"/>
      <c r="T171" s="230"/>
    </row>
    <row r="172" spans="1:20" s="131" customFormat="1">
      <c r="A172" s="212"/>
      <c r="B172" s="212"/>
      <c r="C172" s="197"/>
      <c r="D172" s="197"/>
      <c r="E172" s="197"/>
      <c r="F172" s="226"/>
      <c r="G172" s="227"/>
      <c r="H172" s="197"/>
      <c r="I172" s="197"/>
      <c r="J172" s="197"/>
      <c r="K172" s="197"/>
      <c r="L172" s="228"/>
      <c r="M172" s="229"/>
      <c r="N172" s="229"/>
      <c r="O172" s="229"/>
      <c r="P172" s="229"/>
      <c r="Q172" s="229"/>
      <c r="R172" s="229"/>
      <c r="S172" s="229"/>
      <c r="T172" s="230"/>
    </row>
    <row r="173" spans="1:20" s="131" customFormat="1">
      <c r="A173" s="212"/>
      <c r="B173" s="212"/>
      <c r="C173" s="197"/>
      <c r="D173" s="197"/>
      <c r="E173" s="197"/>
      <c r="F173" s="226"/>
      <c r="G173" s="227"/>
      <c r="H173" s="197"/>
      <c r="I173" s="197"/>
      <c r="J173" s="197"/>
      <c r="K173" s="197"/>
      <c r="L173" s="228"/>
      <c r="M173" s="229"/>
      <c r="N173" s="229"/>
      <c r="O173" s="229"/>
      <c r="P173" s="229"/>
      <c r="Q173" s="229"/>
      <c r="R173" s="229"/>
      <c r="S173" s="229"/>
      <c r="T173" s="230"/>
    </row>
    <row r="174" spans="1:20" s="131" customFormat="1">
      <c r="A174" s="212"/>
      <c r="B174" s="212"/>
      <c r="C174" s="197"/>
      <c r="D174" s="197"/>
      <c r="E174" s="197"/>
      <c r="F174" s="226"/>
      <c r="G174" s="227"/>
      <c r="H174" s="197"/>
      <c r="I174" s="197"/>
      <c r="J174" s="197"/>
      <c r="K174" s="197"/>
      <c r="L174" s="228"/>
      <c r="M174" s="229"/>
      <c r="N174" s="229"/>
      <c r="O174" s="229"/>
      <c r="P174" s="229"/>
      <c r="Q174" s="229"/>
      <c r="R174" s="229"/>
      <c r="S174" s="229"/>
      <c r="T174" s="230"/>
    </row>
    <row r="175" spans="1:20" s="131" customFormat="1">
      <c r="A175" s="212"/>
      <c r="B175" s="212"/>
      <c r="C175" s="197"/>
      <c r="D175" s="197"/>
      <c r="E175" s="197"/>
      <c r="F175" s="226"/>
      <c r="G175" s="227"/>
      <c r="H175" s="197"/>
      <c r="I175" s="197"/>
      <c r="J175" s="197"/>
      <c r="K175" s="197"/>
      <c r="L175" s="228"/>
      <c r="M175" s="229"/>
      <c r="N175" s="229"/>
      <c r="O175" s="229"/>
      <c r="P175" s="229"/>
      <c r="Q175" s="229"/>
      <c r="R175" s="229"/>
      <c r="S175" s="229"/>
      <c r="T175" s="230"/>
    </row>
    <row r="176" spans="1:20" s="131" customFormat="1">
      <c r="A176" s="212"/>
      <c r="B176" s="212"/>
      <c r="C176" s="197"/>
      <c r="D176" s="197"/>
      <c r="E176" s="197"/>
      <c r="F176" s="226"/>
      <c r="G176" s="227"/>
      <c r="H176" s="197"/>
      <c r="I176" s="197"/>
      <c r="J176" s="197"/>
      <c r="K176" s="197"/>
      <c r="L176" s="228"/>
      <c r="M176" s="229"/>
      <c r="N176" s="229"/>
      <c r="O176" s="229"/>
      <c r="P176" s="229"/>
      <c r="Q176" s="229"/>
      <c r="R176" s="229"/>
      <c r="S176" s="229"/>
      <c r="T176" s="230"/>
    </row>
    <row r="177" spans="1:21" s="131" customFormat="1">
      <c r="A177" s="212"/>
      <c r="B177" s="212"/>
      <c r="C177" s="197"/>
      <c r="D177" s="197"/>
      <c r="E177" s="197"/>
      <c r="F177" s="226"/>
      <c r="G177" s="227"/>
      <c r="H177" s="197"/>
      <c r="I177" s="197"/>
      <c r="J177" s="197"/>
      <c r="K177" s="197"/>
      <c r="L177" s="228"/>
      <c r="M177" s="229"/>
      <c r="N177" s="229"/>
      <c r="O177" s="229"/>
      <c r="P177" s="229"/>
      <c r="Q177" s="229"/>
      <c r="R177" s="229"/>
      <c r="S177" s="229"/>
      <c r="T177" s="230"/>
    </row>
    <row r="178" spans="1:21" s="131" customFormat="1">
      <c r="A178" s="212"/>
      <c r="B178" s="212"/>
      <c r="C178" s="197"/>
      <c r="D178" s="197"/>
      <c r="E178" s="197"/>
      <c r="F178" s="226"/>
      <c r="G178" s="227"/>
      <c r="H178" s="197"/>
      <c r="I178" s="197"/>
      <c r="J178" s="197"/>
      <c r="K178" s="197"/>
      <c r="L178" s="228"/>
      <c r="M178" s="229"/>
      <c r="N178" s="229"/>
      <c r="O178" s="229"/>
      <c r="P178" s="229"/>
      <c r="Q178" s="229"/>
      <c r="R178" s="229"/>
      <c r="S178" s="229"/>
      <c r="T178" s="230"/>
    </row>
    <row r="179" spans="1:21" s="131" customFormat="1">
      <c r="A179" s="212"/>
      <c r="B179" s="212"/>
      <c r="C179" s="197"/>
      <c r="D179" s="197"/>
      <c r="E179" s="197"/>
      <c r="F179" s="226"/>
      <c r="G179" s="227"/>
      <c r="H179" s="197"/>
      <c r="I179" s="197"/>
      <c r="J179" s="197"/>
      <c r="K179" s="197"/>
      <c r="L179" s="228"/>
      <c r="M179" s="229"/>
      <c r="N179" s="229"/>
      <c r="O179" s="229"/>
      <c r="P179" s="229"/>
      <c r="Q179" s="229"/>
      <c r="R179" s="229"/>
      <c r="S179" s="229"/>
      <c r="T179" s="230"/>
    </row>
    <row r="180" spans="1:21" s="131" customFormat="1">
      <c r="A180" s="212"/>
      <c r="B180" s="212"/>
      <c r="C180" s="197"/>
      <c r="D180" s="197"/>
      <c r="E180" s="197"/>
      <c r="F180" s="226"/>
      <c r="G180" s="227"/>
      <c r="H180" s="197"/>
      <c r="I180" s="197"/>
      <c r="J180" s="197"/>
      <c r="K180" s="197"/>
      <c r="L180" s="228"/>
      <c r="M180" s="229"/>
      <c r="N180" s="229"/>
      <c r="O180" s="229"/>
      <c r="P180" s="229"/>
      <c r="Q180" s="229"/>
      <c r="R180" s="229"/>
      <c r="S180" s="229"/>
      <c r="T180" s="230"/>
    </row>
    <row r="181" spans="1:21" s="131" customFormat="1">
      <c r="A181" s="212"/>
      <c r="B181" s="212"/>
      <c r="C181" s="197"/>
      <c r="D181" s="197"/>
      <c r="E181" s="197"/>
      <c r="F181" s="226"/>
      <c r="G181" s="227"/>
      <c r="H181" s="197"/>
      <c r="I181" s="197"/>
      <c r="J181" s="197"/>
      <c r="K181" s="197"/>
      <c r="L181" s="228"/>
      <c r="M181" s="229"/>
      <c r="N181" s="229"/>
      <c r="O181" s="229"/>
      <c r="P181" s="229"/>
      <c r="Q181" s="229"/>
      <c r="R181" s="229"/>
      <c r="S181" s="229"/>
      <c r="T181" s="230"/>
    </row>
    <row r="182" spans="1:21" s="131" customFormat="1">
      <c r="A182" s="212"/>
      <c r="B182" s="212"/>
      <c r="C182" s="197"/>
      <c r="D182" s="197"/>
      <c r="E182" s="197"/>
      <c r="F182" s="226"/>
      <c r="G182" s="227"/>
      <c r="H182" s="197"/>
      <c r="I182" s="197"/>
      <c r="J182" s="197"/>
      <c r="K182" s="197"/>
      <c r="L182" s="228"/>
      <c r="M182" s="229"/>
      <c r="N182" s="229"/>
      <c r="O182" s="229"/>
      <c r="P182" s="229"/>
      <c r="Q182" s="229"/>
      <c r="R182" s="229"/>
      <c r="S182" s="229"/>
      <c r="T182" s="230"/>
    </row>
    <row r="183" spans="1:21" s="131" customFormat="1">
      <c r="A183" s="212"/>
      <c r="B183" s="212"/>
      <c r="C183" s="197"/>
      <c r="D183" s="197"/>
      <c r="E183" s="197"/>
      <c r="F183" s="226"/>
      <c r="G183" s="227"/>
      <c r="H183" s="197"/>
      <c r="I183" s="197"/>
      <c r="J183" s="197"/>
      <c r="K183" s="197"/>
      <c r="L183" s="228"/>
      <c r="M183" s="229"/>
      <c r="N183" s="229"/>
      <c r="O183" s="229"/>
      <c r="P183" s="229"/>
      <c r="Q183" s="229"/>
      <c r="R183" s="229"/>
      <c r="S183" s="229"/>
      <c r="T183" s="230"/>
    </row>
    <row r="184" spans="1:21" s="131" customFormat="1">
      <c r="A184" s="212"/>
      <c r="B184" s="212"/>
      <c r="C184" s="197"/>
      <c r="D184" s="197"/>
      <c r="E184" s="197"/>
      <c r="F184" s="226"/>
      <c r="G184" s="227"/>
      <c r="H184" s="197"/>
      <c r="I184" s="197"/>
      <c r="J184" s="197"/>
      <c r="K184" s="197"/>
      <c r="L184" s="228"/>
      <c r="M184" s="229"/>
      <c r="N184" s="229"/>
      <c r="O184" s="229"/>
      <c r="P184" s="229"/>
      <c r="Q184" s="229"/>
      <c r="R184" s="229"/>
      <c r="S184" s="229"/>
      <c r="T184" s="230"/>
    </row>
    <row r="185" spans="1:21" s="131" customFormat="1">
      <c r="A185" s="212"/>
      <c r="B185" s="212"/>
      <c r="C185" s="197"/>
      <c r="D185" s="197"/>
      <c r="E185" s="197"/>
      <c r="F185" s="226"/>
      <c r="G185" s="227"/>
      <c r="H185" s="197"/>
      <c r="I185" s="197"/>
      <c r="J185" s="197"/>
      <c r="K185" s="197"/>
      <c r="L185" s="228"/>
      <c r="M185" s="229"/>
      <c r="N185" s="229"/>
      <c r="O185" s="229"/>
      <c r="P185" s="229"/>
      <c r="Q185" s="229"/>
      <c r="R185" s="229"/>
      <c r="S185" s="229"/>
      <c r="T185" s="230"/>
    </row>
    <row r="186" spans="1:21">
      <c r="B186" s="203"/>
      <c r="C186" s="141"/>
      <c r="D186" s="141"/>
      <c r="E186" s="141"/>
      <c r="F186" s="141"/>
      <c r="G186" s="141"/>
      <c r="H186" s="142"/>
      <c r="I186" s="142"/>
      <c r="J186" s="142"/>
      <c r="K186" s="142"/>
      <c r="L186" s="142"/>
    </row>
    <row r="187" spans="1:21">
      <c r="B187" s="203"/>
      <c r="C187" s="141"/>
      <c r="D187" s="141"/>
      <c r="E187" s="141"/>
      <c r="F187" s="141"/>
      <c r="G187" s="141"/>
      <c r="H187" s="142"/>
      <c r="I187" s="142"/>
      <c r="J187" s="142"/>
      <c r="K187" s="142"/>
      <c r="L187" s="142"/>
    </row>
    <row r="188" spans="1:21" s="204" customFormat="1">
      <c r="C188" s="135"/>
      <c r="D188" s="135"/>
      <c r="E188" s="135"/>
      <c r="F188" s="135"/>
      <c r="G188" s="135"/>
      <c r="H188" s="43"/>
      <c r="I188" s="43"/>
      <c r="J188" s="43"/>
      <c r="K188" s="43"/>
      <c r="L188" s="43"/>
      <c r="M188" s="214"/>
      <c r="N188" s="214"/>
      <c r="O188" s="214"/>
      <c r="P188" s="225"/>
      <c r="Q188" s="214"/>
      <c r="R188" s="225"/>
      <c r="S188" s="225"/>
      <c r="U188" s="33"/>
    </row>
    <row r="189" spans="1:21" s="204" customFormat="1" ht="30">
      <c r="B189" s="205" t="s">
        <v>14</v>
      </c>
      <c r="C189" s="143"/>
      <c r="D189" s="143"/>
      <c r="E189" s="143"/>
      <c r="F189" s="143"/>
      <c r="G189" s="144"/>
      <c r="H189" s="145"/>
      <c r="I189" s="274" t="s">
        <v>13</v>
      </c>
      <c r="J189" s="274"/>
      <c r="K189" s="43"/>
      <c r="L189" s="43"/>
      <c r="M189" s="214"/>
      <c r="N189" s="214"/>
      <c r="O189" s="214"/>
      <c r="P189" s="214" t="s">
        <v>129</v>
      </c>
      <c r="Q189" s="214"/>
      <c r="R189" s="225"/>
      <c r="S189" s="225"/>
      <c r="U189" s="33"/>
    </row>
  </sheetData>
  <mergeCells count="123">
    <mergeCell ref="I1:K1"/>
    <mergeCell ref="A120:A122"/>
    <mergeCell ref="B120:B122"/>
    <mergeCell ref="A133:A135"/>
    <mergeCell ref="B133:B135"/>
    <mergeCell ref="T133:T135"/>
    <mergeCell ref="A136:A138"/>
    <mergeCell ref="B136:B138"/>
    <mergeCell ref="T136:T138"/>
    <mergeCell ref="A127:A132"/>
    <mergeCell ref="B127:B132"/>
    <mergeCell ref="B124:B126"/>
    <mergeCell ref="T124:T126"/>
    <mergeCell ref="T127:T129"/>
    <mergeCell ref="A52:A55"/>
    <mergeCell ref="B52:B55"/>
    <mergeCell ref="A95:A98"/>
    <mergeCell ref="B95:B98"/>
    <mergeCell ref="B117:B119"/>
    <mergeCell ref="R1:T1"/>
    <mergeCell ref="B108:B110"/>
    <mergeCell ref="B104:B107"/>
    <mergeCell ref="B100:B103"/>
    <mergeCell ref="B111:B113"/>
    <mergeCell ref="M2:T2"/>
    <mergeCell ref="T69:T71"/>
    <mergeCell ref="B75:B78"/>
    <mergeCell ref="L77:L78"/>
    <mergeCell ref="T75:T78"/>
    <mergeCell ref="B72:B74"/>
    <mergeCell ref="B22:B24"/>
    <mergeCell ref="B25:B27"/>
    <mergeCell ref="B2:K2"/>
    <mergeCell ref="B66:B68"/>
    <mergeCell ref="M4:N5"/>
    <mergeCell ref="O4:Q4"/>
    <mergeCell ref="R4:S5"/>
    <mergeCell ref="P5:Q5"/>
    <mergeCell ref="C3:G5"/>
    <mergeCell ref="B3:B6"/>
    <mergeCell ref="O5:O6"/>
    <mergeCell ref="M3:S3"/>
    <mergeCell ref="T3:T6"/>
    <mergeCell ref="T52:T65"/>
    <mergeCell ref="T46:T48"/>
    <mergeCell ref="A16:A18"/>
    <mergeCell ref="T16:T18"/>
    <mergeCell ref="T34:T36"/>
    <mergeCell ref="T49:T51"/>
    <mergeCell ref="T43:T45"/>
    <mergeCell ref="T40:T42"/>
    <mergeCell ref="T19:T21"/>
    <mergeCell ref="T37:T39"/>
    <mergeCell ref="A3:A6"/>
    <mergeCell ref="L3:L6"/>
    <mergeCell ref="B16:B18"/>
    <mergeCell ref="H3:K5"/>
    <mergeCell ref="B43:B45"/>
    <mergeCell ref="B46:B48"/>
    <mergeCell ref="B49:B51"/>
    <mergeCell ref="B28:B30"/>
    <mergeCell ref="B31:B33"/>
    <mergeCell ref="B34:B36"/>
    <mergeCell ref="B19:B21"/>
    <mergeCell ref="B37:B39"/>
    <mergeCell ref="A19:A21"/>
    <mergeCell ref="A31:A33"/>
    <mergeCell ref="A28:A30"/>
    <mergeCell ref="B40:B42"/>
    <mergeCell ref="A11:A14"/>
    <mergeCell ref="B11:B14"/>
    <mergeCell ref="A7:A10"/>
    <mergeCell ref="B7:B10"/>
    <mergeCell ref="A22:A24"/>
    <mergeCell ref="A25:A27"/>
    <mergeCell ref="I189:J189"/>
    <mergeCell ref="A34:A36"/>
    <mergeCell ref="A60:A62"/>
    <mergeCell ref="A49:A51"/>
    <mergeCell ref="A43:A45"/>
    <mergeCell ref="A37:A39"/>
    <mergeCell ref="A92:A94"/>
    <mergeCell ref="A114:A116"/>
    <mergeCell ref="A83:A85"/>
    <mergeCell ref="A89:A91"/>
    <mergeCell ref="A66:A68"/>
    <mergeCell ref="A111:A113"/>
    <mergeCell ref="A40:A42"/>
    <mergeCell ref="A108:A110"/>
    <mergeCell ref="A69:A71"/>
    <mergeCell ref="A86:A88"/>
    <mergeCell ref="A124:A126"/>
    <mergeCell ref="B57:B59"/>
    <mergeCell ref="B60:B62"/>
    <mergeCell ref="B63:B65"/>
    <mergeCell ref="B69:B71"/>
    <mergeCell ref="A117:A119"/>
    <mergeCell ref="A57:A59"/>
    <mergeCell ref="A46:A48"/>
    <mergeCell ref="T114:T116"/>
    <mergeCell ref="A100:A103"/>
    <mergeCell ref="A104:A107"/>
    <mergeCell ref="T117:T119"/>
    <mergeCell ref="A63:A65"/>
    <mergeCell ref="T104:T107"/>
    <mergeCell ref="T108:T110"/>
    <mergeCell ref="T83:T85"/>
    <mergeCell ref="T89:T91"/>
    <mergeCell ref="T101:T103"/>
    <mergeCell ref="T92:T94"/>
    <mergeCell ref="A72:A74"/>
    <mergeCell ref="T72:T74"/>
    <mergeCell ref="T111:T113"/>
    <mergeCell ref="T86:T88"/>
    <mergeCell ref="A79:A81"/>
    <mergeCell ref="B79:B81"/>
    <mergeCell ref="B114:B116"/>
    <mergeCell ref="A75:A78"/>
    <mergeCell ref="T66:T68"/>
    <mergeCell ref="B83:B85"/>
    <mergeCell ref="B86:B88"/>
    <mergeCell ref="B89:B91"/>
    <mergeCell ref="B92:B94"/>
  </mergeCells>
  <conditionalFormatting sqref="H11">
    <cfRule type="cellIs" dxfId="15" priority="23" operator="notEqual">
      <formula>$H$15</formula>
    </cfRule>
  </conditionalFormatting>
  <conditionalFormatting sqref="I11">
    <cfRule type="cellIs" dxfId="14" priority="22" operator="notEqual">
      <formula>$I$15</formula>
    </cfRule>
  </conditionalFormatting>
  <conditionalFormatting sqref="J11">
    <cfRule type="cellIs" dxfId="13" priority="21" operator="notEqual">
      <formula>$J$15</formula>
    </cfRule>
  </conditionalFormatting>
  <conditionalFormatting sqref="K11">
    <cfRule type="cellIs" dxfId="12" priority="20" operator="notEqual">
      <formula>$K$15</formula>
    </cfRule>
  </conditionalFormatting>
  <conditionalFormatting sqref="H79">
    <cfRule type="cellIs" dxfId="11" priority="12" operator="notEqual">
      <formula>$H$82</formula>
    </cfRule>
  </conditionalFormatting>
  <conditionalFormatting sqref="I79">
    <cfRule type="cellIs" dxfId="10" priority="11" operator="notEqual">
      <formula>$I$82</formula>
    </cfRule>
  </conditionalFormatting>
  <conditionalFormatting sqref="J79">
    <cfRule type="cellIs" dxfId="9" priority="10" operator="notEqual">
      <formula>$J$82</formula>
    </cfRule>
  </conditionalFormatting>
  <conditionalFormatting sqref="K79">
    <cfRule type="cellIs" dxfId="8" priority="9" operator="notEqual">
      <formula>$K$82</formula>
    </cfRule>
  </conditionalFormatting>
  <conditionalFormatting sqref="H95">
    <cfRule type="cellIs" dxfId="7" priority="8" operator="notEqual">
      <formula>$H$99</formula>
    </cfRule>
  </conditionalFormatting>
  <conditionalFormatting sqref="I95">
    <cfRule type="cellIs" dxfId="6" priority="7" operator="notEqual">
      <formula>$I$99</formula>
    </cfRule>
  </conditionalFormatting>
  <conditionalFormatting sqref="J95">
    <cfRule type="cellIs" dxfId="5" priority="6" operator="notEqual">
      <formula>$J$99</formula>
    </cfRule>
  </conditionalFormatting>
  <conditionalFormatting sqref="K95">
    <cfRule type="cellIs" dxfId="4" priority="5" operator="notEqual">
      <formula>$K$99</formula>
    </cfRule>
  </conditionalFormatting>
  <conditionalFormatting sqref="H120">
    <cfRule type="cellIs" dxfId="3" priority="4" operator="notEqual">
      <formula>$H$123</formula>
    </cfRule>
  </conditionalFormatting>
  <conditionalFormatting sqref="I120">
    <cfRule type="cellIs" dxfId="2" priority="3" operator="notEqual">
      <formula>$I$123</formula>
    </cfRule>
  </conditionalFormatting>
  <conditionalFormatting sqref="J120">
    <cfRule type="cellIs" dxfId="1" priority="2" operator="notEqual">
      <formula>$J$123</formula>
    </cfRule>
  </conditionalFormatting>
  <conditionalFormatting sqref="K120">
    <cfRule type="cellIs" dxfId="0" priority="1" operator="notEqual">
      <formula>$K$123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5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E6" sqref="E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33" t="s">
        <v>67</v>
      </c>
      <c r="G1" s="233"/>
      <c r="H1" s="233"/>
      <c r="I1" s="233"/>
    </row>
    <row r="4" spans="1:9" ht="30.75" customHeight="1">
      <c r="A4" s="234" t="s">
        <v>268</v>
      </c>
      <c r="B4" s="234"/>
      <c r="C4" s="234"/>
      <c r="D4" s="234"/>
      <c r="E4" s="234"/>
      <c r="F4" s="234"/>
      <c r="G4" s="234"/>
      <c r="H4" s="234"/>
      <c r="I4" s="234"/>
    </row>
    <row r="5" spans="1:9" ht="63" customHeight="1">
      <c r="A5" s="23" t="s">
        <v>9</v>
      </c>
      <c r="B5" s="172" t="s">
        <v>269</v>
      </c>
      <c r="C5" s="23" t="s">
        <v>10</v>
      </c>
      <c r="D5" s="23" t="s">
        <v>11</v>
      </c>
      <c r="E5" s="148" t="s">
        <v>116</v>
      </c>
      <c r="F5" s="148" t="s">
        <v>117</v>
      </c>
      <c r="G5" s="148" t="s">
        <v>118</v>
      </c>
      <c r="H5" s="148" t="s">
        <v>161</v>
      </c>
      <c r="I5" s="148" t="s">
        <v>233</v>
      </c>
    </row>
    <row r="6" spans="1:9" ht="57">
      <c r="A6" s="27"/>
      <c r="B6" s="58" t="s">
        <v>119</v>
      </c>
      <c r="C6" s="25"/>
      <c r="D6" s="25"/>
      <c r="E6" s="25"/>
      <c r="F6" s="25"/>
      <c r="G6" s="25"/>
      <c r="H6" s="25"/>
      <c r="I6" s="25"/>
    </row>
    <row r="7" spans="1:9" ht="42.75">
      <c r="A7" s="90">
        <v>1</v>
      </c>
      <c r="B7" s="113" t="s">
        <v>208</v>
      </c>
      <c r="C7" s="88" t="s">
        <v>12</v>
      </c>
      <c r="D7" s="88" t="s">
        <v>193</v>
      </c>
      <c r="E7" s="28">
        <f>28137.09*100/1356794.7</f>
        <v>2.0737912670207219</v>
      </c>
      <c r="F7" s="28">
        <v>2.09</v>
      </c>
      <c r="G7" s="28">
        <v>2.1</v>
      </c>
      <c r="H7" s="28">
        <v>2.11</v>
      </c>
      <c r="I7" s="28">
        <v>2.12</v>
      </c>
    </row>
    <row r="8" spans="1:9" ht="57">
      <c r="A8" s="30">
        <v>2</v>
      </c>
      <c r="B8" s="18" t="s">
        <v>90</v>
      </c>
      <c r="C8" s="29" t="s">
        <v>12</v>
      </c>
      <c r="D8" s="88" t="s">
        <v>193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32" t="s">
        <v>14</v>
      </c>
      <c r="B10" s="236"/>
      <c r="C10" s="236"/>
      <c r="D10" s="236"/>
      <c r="E10" s="236"/>
      <c r="H10" s="236" t="s">
        <v>13</v>
      </c>
      <c r="I10" s="236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6"/>
  <sheetViews>
    <sheetView view="pageBreakPreview" topLeftCell="A16" zoomScaleNormal="100" zoomScaleSheetLayoutView="100" workbookViewId="0">
      <selection activeCell="L18" sqref="L18"/>
    </sheetView>
  </sheetViews>
  <sheetFormatPr defaultColWidth="9.140625" defaultRowHeight="15"/>
  <cols>
    <col min="1" max="1" width="48.85546875" style="178" customWidth="1"/>
    <col min="2" max="2" width="38.7109375" style="178" customWidth="1"/>
    <col min="3" max="3" width="6.28515625" style="64" bestFit="1" customWidth="1"/>
    <col min="4" max="4" width="4.42578125" style="64" bestFit="1" customWidth="1"/>
    <col min="5" max="5" width="3.5703125" style="64" bestFit="1" customWidth="1"/>
    <col min="6" max="6" width="11.28515625" style="64" bestFit="1" customWidth="1"/>
    <col min="7" max="7" width="4" style="64" bestFit="1" customWidth="1"/>
    <col min="8" max="11" width="15.42578125" style="178" bestFit="1" customWidth="1"/>
    <col min="12" max="12" width="29.85546875" style="181" customWidth="1"/>
    <col min="13" max="18" width="9.140625" style="178"/>
    <col min="19" max="16384" width="9.140625" style="33"/>
  </cols>
  <sheetData>
    <row r="1" spans="1:18" ht="52.5" customHeight="1">
      <c r="A1" s="188"/>
      <c r="B1" s="188"/>
      <c r="H1" s="188"/>
      <c r="I1" s="188"/>
      <c r="J1" s="295" t="s">
        <v>295</v>
      </c>
      <c r="K1" s="296"/>
      <c r="L1" s="296"/>
      <c r="M1" s="188"/>
      <c r="N1" s="188"/>
      <c r="O1" s="188"/>
      <c r="P1" s="188"/>
      <c r="Q1" s="188"/>
      <c r="R1" s="188"/>
    </row>
    <row r="2" spans="1:18" ht="48" customHeight="1">
      <c r="J2" s="297" t="s">
        <v>226</v>
      </c>
      <c r="K2" s="297"/>
      <c r="L2" s="297"/>
    </row>
    <row r="3" spans="1:18" ht="42.75" customHeight="1">
      <c r="A3" s="281" t="s">
        <v>103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8" ht="15" customHeight="1">
      <c r="A4" s="264" t="s">
        <v>114</v>
      </c>
      <c r="B4" s="264" t="s">
        <v>1</v>
      </c>
      <c r="C4" s="300" t="s">
        <v>0</v>
      </c>
      <c r="D4" s="300"/>
      <c r="E4" s="300"/>
      <c r="F4" s="300"/>
      <c r="G4" s="300"/>
      <c r="H4" s="264" t="s">
        <v>79</v>
      </c>
      <c r="I4" s="264"/>
      <c r="J4" s="264"/>
      <c r="K4" s="264"/>
      <c r="L4" s="264" t="s">
        <v>16</v>
      </c>
    </row>
    <row r="5" spans="1:18">
      <c r="A5" s="264"/>
      <c r="B5" s="264"/>
      <c r="C5" s="300"/>
      <c r="D5" s="300"/>
      <c r="E5" s="300"/>
      <c r="F5" s="300"/>
      <c r="G5" s="300"/>
      <c r="H5" s="264"/>
      <c r="I5" s="264"/>
      <c r="J5" s="264"/>
      <c r="K5" s="264"/>
      <c r="L5" s="264"/>
    </row>
    <row r="6" spans="1:18" ht="30">
      <c r="A6" s="264"/>
      <c r="B6" s="264"/>
      <c r="C6" s="182" t="s">
        <v>1</v>
      </c>
      <c r="D6" s="182" t="s">
        <v>162</v>
      </c>
      <c r="E6" s="182" t="s">
        <v>163</v>
      </c>
      <c r="F6" s="182" t="s">
        <v>2</v>
      </c>
      <c r="G6" s="182" t="s">
        <v>3</v>
      </c>
      <c r="H6" s="176" t="s">
        <v>118</v>
      </c>
      <c r="I6" s="176" t="s">
        <v>161</v>
      </c>
      <c r="J6" s="176" t="s">
        <v>233</v>
      </c>
      <c r="K6" s="176" t="s">
        <v>4</v>
      </c>
      <c r="L6" s="264"/>
    </row>
    <row r="7" spans="1:18" ht="45">
      <c r="A7" s="184" t="s">
        <v>68</v>
      </c>
      <c r="B7" s="176"/>
      <c r="C7" s="176"/>
      <c r="D7" s="176"/>
      <c r="E7" s="176"/>
      <c r="F7" s="176"/>
      <c r="G7" s="176"/>
      <c r="H7" s="65"/>
      <c r="I7" s="65"/>
      <c r="J7" s="65"/>
      <c r="K7" s="65"/>
      <c r="L7" s="176"/>
    </row>
    <row r="8" spans="1:18" ht="30">
      <c r="A8" s="184" t="s">
        <v>60</v>
      </c>
      <c r="B8" s="175"/>
      <c r="C8" s="175"/>
      <c r="D8" s="175"/>
      <c r="E8" s="175"/>
      <c r="F8" s="175"/>
      <c r="G8" s="175"/>
      <c r="H8" s="63"/>
      <c r="I8" s="63"/>
      <c r="J8" s="63"/>
      <c r="K8" s="63"/>
      <c r="L8" s="175"/>
    </row>
    <row r="9" spans="1:18" ht="90">
      <c r="A9" s="184" t="s">
        <v>286</v>
      </c>
      <c r="B9" s="176" t="s">
        <v>49</v>
      </c>
      <c r="C9" s="93" t="s">
        <v>33</v>
      </c>
      <c r="D9" s="94" t="s">
        <v>164</v>
      </c>
      <c r="E9" s="94" t="s">
        <v>165</v>
      </c>
      <c r="F9" s="180" t="s">
        <v>287</v>
      </c>
      <c r="G9" s="180" t="s">
        <v>77</v>
      </c>
      <c r="H9" s="38">
        <v>84569500</v>
      </c>
      <c r="I9" s="38">
        <v>0</v>
      </c>
      <c r="J9" s="38">
        <v>0</v>
      </c>
      <c r="K9" s="39">
        <f>SUM(H9:J9)</f>
        <v>84569500</v>
      </c>
      <c r="L9" s="176" t="s">
        <v>288</v>
      </c>
    </row>
    <row r="10" spans="1:18" ht="75">
      <c r="A10" s="184" t="s">
        <v>166</v>
      </c>
      <c r="B10" s="176" t="s">
        <v>49</v>
      </c>
      <c r="C10" s="93" t="s">
        <v>33</v>
      </c>
      <c r="D10" s="94" t="s">
        <v>164</v>
      </c>
      <c r="E10" s="94" t="s">
        <v>165</v>
      </c>
      <c r="F10" s="180" t="s">
        <v>289</v>
      </c>
      <c r="G10" s="180" t="s">
        <v>77</v>
      </c>
      <c r="H10" s="38">
        <v>83496839</v>
      </c>
      <c r="I10" s="38">
        <v>83496839</v>
      </c>
      <c r="J10" s="38">
        <v>83496839</v>
      </c>
      <c r="K10" s="39">
        <f>SUM(H10:J10)</f>
        <v>250490517</v>
      </c>
      <c r="L10" s="176" t="s">
        <v>234</v>
      </c>
    </row>
    <row r="11" spans="1:18" ht="45">
      <c r="A11" s="184" t="s">
        <v>61</v>
      </c>
      <c r="B11" s="175"/>
      <c r="C11" s="175"/>
      <c r="D11" s="175"/>
      <c r="E11" s="175"/>
      <c r="F11" s="175"/>
      <c r="G11" s="175"/>
      <c r="H11" s="63"/>
      <c r="I11" s="63"/>
      <c r="J11" s="63"/>
      <c r="K11" s="63"/>
      <c r="L11" s="175"/>
    </row>
    <row r="12" spans="1:18" ht="105">
      <c r="A12" s="184" t="s">
        <v>241</v>
      </c>
      <c r="B12" s="176" t="s">
        <v>49</v>
      </c>
      <c r="C12" s="93" t="s">
        <v>33</v>
      </c>
      <c r="D12" s="94" t="s">
        <v>164</v>
      </c>
      <c r="E12" s="94" t="s">
        <v>165</v>
      </c>
      <c r="F12" s="180">
        <v>1210000030</v>
      </c>
      <c r="G12" s="180">
        <v>414</v>
      </c>
      <c r="H12" s="38">
        <v>1750000</v>
      </c>
      <c r="I12" s="38">
        <v>0</v>
      </c>
      <c r="J12" s="38">
        <v>0</v>
      </c>
      <c r="K12" s="39">
        <f t="shared" ref="K12:K18" si="0">SUM(H12:J12)</f>
        <v>1750000</v>
      </c>
      <c r="L12" s="176" t="s">
        <v>245</v>
      </c>
    </row>
    <row r="13" spans="1:18" ht="75">
      <c r="A13" s="184" t="s">
        <v>242</v>
      </c>
      <c r="B13" s="176" t="s">
        <v>49</v>
      </c>
      <c r="C13" s="93" t="s">
        <v>33</v>
      </c>
      <c r="D13" s="94" t="s">
        <v>164</v>
      </c>
      <c r="E13" s="94" t="s">
        <v>165</v>
      </c>
      <c r="F13" s="180">
        <v>1210000050</v>
      </c>
      <c r="G13" s="180">
        <v>414</v>
      </c>
      <c r="H13" s="38">
        <v>3000000</v>
      </c>
      <c r="I13" s="38">
        <v>0</v>
      </c>
      <c r="J13" s="38">
        <v>0</v>
      </c>
      <c r="K13" s="39">
        <f t="shared" si="0"/>
        <v>3000000</v>
      </c>
      <c r="L13" s="176" t="s">
        <v>267</v>
      </c>
    </row>
    <row r="14" spans="1:18" ht="90">
      <c r="A14" s="184" t="s">
        <v>240</v>
      </c>
      <c r="B14" s="176" t="s">
        <v>49</v>
      </c>
      <c r="C14" s="93" t="s">
        <v>33</v>
      </c>
      <c r="D14" s="94" t="s">
        <v>164</v>
      </c>
      <c r="E14" s="94" t="s">
        <v>165</v>
      </c>
      <c r="F14" s="180">
        <v>1210000060</v>
      </c>
      <c r="G14" s="180">
        <v>244</v>
      </c>
      <c r="H14" s="38">
        <v>1450000</v>
      </c>
      <c r="I14" s="38">
        <v>0</v>
      </c>
      <c r="J14" s="38">
        <v>0</v>
      </c>
      <c r="K14" s="39">
        <f t="shared" si="0"/>
        <v>1450000</v>
      </c>
      <c r="L14" s="176" t="s">
        <v>244</v>
      </c>
    </row>
    <row r="15" spans="1:18" ht="60">
      <c r="A15" s="184" t="s">
        <v>239</v>
      </c>
      <c r="B15" s="176" t="s">
        <v>49</v>
      </c>
      <c r="C15" s="93" t="s">
        <v>33</v>
      </c>
      <c r="D15" s="94" t="s">
        <v>164</v>
      </c>
      <c r="E15" s="94" t="s">
        <v>165</v>
      </c>
      <c r="F15" s="180">
        <v>1210000070</v>
      </c>
      <c r="G15" s="180">
        <v>244</v>
      </c>
      <c r="H15" s="38">
        <v>5000000</v>
      </c>
      <c r="I15" s="38">
        <v>0</v>
      </c>
      <c r="J15" s="38">
        <v>0</v>
      </c>
      <c r="K15" s="39">
        <f t="shared" si="0"/>
        <v>5000000</v>
      </c>
      <c r="L15" s="176" t="s">
        <v>243</v>
      </c>
    </row>
    <row r="16" spans="1:18" ht="75">
      <c r="A16" s="184" t="s">
        <v>104</v>
      </c>
      <c r="B16" s="176" t="s">
        <v>49</v>
      </c>
      <c r="C16" s="93">
        <v>801</v>
      </c>
      <c r="D16" s="94" t="s">
        <v>164</v>
      </c>
      <c r="E16" s="94" t="s">
        <v>165</v>
      </c>
      <c r="F16" s="180">
        <v>1210000110</v>
      </c>
      <c r="G16" s="180">
        <v>870</v>
      </c>
      <c r="H16" s="38">
        <v>4929150</v>
      </c>
      <c r="I16" s="38">
        <v>0</v>
      </c>
      <c r="J16" s="38">
        <v>0</v>
      </c>
      <c r="K16" s="39">
        <f t="shared" si="0"/>
        <v>4929150</v>
      </c>
      <c r="L16" s="176" t="s">
        <v>285</v>
      </c>
    </row>
    <row r="17" spans="1:18" ht="60">
      <c r="A17" s="184" t="s">
        <v>232</v>
      </c>
      <c r="B17" s="176" t="s">
        <v>49</v>
      </c>
      <c r="C17" s="93" t="s">
        <v>33</v>
      </c>
      <c r="D17" s="94" t="s">
        <v>164</v>
      </c>
      <c r="E17" s="94" t="s">
        <v>165</v>
      </c>
      <c r="F17" s="180">
        <v>1210000130</v>
      </c>
      <c r="G17" s="180">
        <v>244</v>
      </c>
      <c r="H17" s="38">
        <v>65500000</v>
      </c>
      <c r="I17" s="38">
        <v>0</v>
      </c>
      <c r="J17" s="38">
        <v>0</v>
      </c>
      <c r="K17" s="39">
        <f t="shared" si="0"/>
        <v>65500000</v>
      </c>
      <c r="L17" s="176" t="s">
        <v>246</v>
      </c>
    </row>
    <row r="18" spans="1:18" ht="60">
      <c r="A18" s="194" t="s">
        <v>297</v>
      </c>
      <c r="B18" s="190" t="s">
        <v>49</v>
      </c>
      <c r="C18" s="93" t="s">
        <v>33</v>
      </c>
      <c r="D18" s="94" t="s">
        <v>164</v>
      </c>
      <c r="E18" s="94" t="s">
        <v>165</v>
      </c>
      <c r="F18" s="192">
        <v>1210000160</v>
      </c>
      <c r="G18" s="192">
        <v>244</v>
      </c>
      <c r="H18" s="38">
        <v>442793.82</v>
      </c>
      <c r="I18" s="38">
        <v>0</v>
      </c>
      <c r="J18" s="38">
        <v>0</v>
      </c>
      <c r="K18" s="39">
        <f t="shared" si="0"/>
        <v>442793.82</v>
      </c>
      <c r="L18" s="190" t="s">
        <v>298</v>
      </c>
      <c r="M18" s="193"/>
      <c r="N18" s="193"/>
      <c r="O18" s="193"/>
      <c r="P18" s="193"/>
      <c r="Q18" s="193"/>
      <c r="R18" s="193"/>
    </row>
    <row r="19" spans="1:18" ht="60">
      <c r="A19" s="194" t="s">
        <v>247</v>
      </c>
      <c r="B19" s="190" t="s">
        <v>49</v>
      </c>
      <c r="C19" s="93" t="s">
        <v>33</v>
      </c>
      <c r="D19" s="94" t="s">
        <v>164</v>
      </c>
      <c r="E19" s="94" t="s">
        <v>165</v>
      </c>
      <c r="F19" s="192">
        <v>1210000180</v>
      </c>
      <c r="G19" s="192">
        <v>414</v>
      </c>
      <c r="H19" s="38">
        <v>4000000</v>
      </c>
      <c r="I19" s="38">
        <v>0</v>
      </c>
      <c r="J19" s="38">
        <v>0</v>
      </c>
      <c r="K19" s="39">
        <f t="shared" ref="K19" si="1">SUM(H19:J19)</f>
        <v>4000000</v>
      </c>
      <c r="L19" s="190" t="s">
        <v>284</v>
      </c>
      <c r="M19" s="193"/>
      <c r="N19" s="193"/>
      <c r="O19" s="193"/>
      <c r="P19" s="193"/>
      <c r="Q19" s="193"/>
      <c r="R19" s="193"/>
    </row>
    <row r="20" spans="1:18" ht="60">
      <c r="A20" s="194" t="s">
        <v>299</v>
      </c>
      <c r="B20" s="190" t="s">
        <v>49</v>
      </c>
      <c r="C20" s="93" t="s">
        <v>33</v>
      </c>
      <c r="D20" s="94" t="s">
        <v>164</v>
      </c>
      <c r="E20" s="94" t="s">
        <v>165</v>
      </c>
      <c r="F20" s="192">
        <v>1210075090</v>
      </c>
      <c r="G20" s="192">
        <v>244</v>
      </c>
      <c r="H20" s="38">
        <v>13703200</v>
      </c>
      <c r="I20" s="38">
        <v>0</v>
      </c>
      <c r="J20" s="38">
        <v>0</v>
      </c>
      <c r="K20" s="39">
        <f t="shared" ref="K20" si="2">SUM(H20:J20)</f>
        <v>13703200</v>
      </c>
      <c r="L20" s="190" t="s">
        <v>300</v>
      </c>
      <c r="M20" s="193"/>
      <c r="N20" s="193"/>
      <c r="O20" s="193"/>
      <c r="P20" s="193"/>
      <c r="Q20" s="193"/>
      <c r="R20" s="193"/>
    </row>
    <row r="21" spans="1:18" ht="75">
      <c r="A21" s="184" t="s">
        <v>227</v>
      </c>
      <c r="B21" s="176" t="s">
        <v>49</v>
      </c>
      <c r="C21" s="93" t="s">
        <v>33</v>
      </c>
      <c r="D21" s="94" t="s">
        <v>164</v>
      </c>
      <c r="E21" s="94" t="s">
        <v>165</v>
      </c>
      <c r="F21" s="180" t="s">
        <v>290</v>
      </c>
      <c r="G21" s="180" t="s">
        <v>77</v>
      </c>
      <c r="H21" s="38">
        <v>223236</v>
      </c>
      <c r="I21" s="38">
        <v>0</v>
      </c>
      <c r="J21" s="38">
        <v>0</v>
      </c>
      <c r="K21" s="39">
        <f t="shared" ref="K21" si="3">SUM(H21:J21)</f>
        <v>223236</v>
      </c>
      <c r="L21" s="176" t="s">
        <v>248</v>
      </c>
    </row>
    <row r="22" spans="1:18" s="68" customFormat="1" ht="14.25">
      <c r="A22" s="60" t="s">
        <v>121</v>
      </c>
      <c r="B22" s="59"/>
      <c r="C22" s="66"/>
      <c r="D22" s="66"/>
      <c r="E22" s="66"/>
      <c r="F22" s="66"/>
      <c r="G22" s="66"/>
      <c r="H22" s="37">
        <f>H24+H25</f>
        <v>268064718.81999999</v>
      </c>
      <c r="I22" s="37">
        <f t="shared" ref="I22:K22" si="4">I24+I25</f>
        <v>83496839</v>
      </c>
      <c r="J22" s="37">
        <f t="shared" si="4"/>
        <v>83496839</v>
      </c>
      <c r="K22" s="37">
        <f t="shared" si="4"/>
        <v>435058396.81999999</v>
      </c>
      <c r="L22" s="59" t="s">
        <v>110</v>
      </c>
      <c r="M22" s="67"/>
      <c r="N22" s="67"/>
      <c r="O22" s="67"/>
      <c r="P22" s="67"/>
      <c r="Q22" s="67"/>
      <c r="R22" s="67"/>
    </row>
    <row r="23" spans="1:18">
      <c r="A23" s="184" t="s">
        <v>122</v>
      </c>
      <c r="B23" s="176"/>
      <c r="C23" s="46"/>
      <c r="D23" s="46"/>
      <c r="E23" s="46"/>
      <c r="F23" s="46"/>
      <c r="G23" s="46"/>
      <c r="H23" s="38"/>
      <c r="I23" s="38"/>
      <c r="J23" s="38"/>
      <c r="K23" s="39"/>
      <c r="L23" s="176"/>
    </row>
    <row r="24" spans="1:18">
      <c r="A24" s="184" t="s">
        <v>123</v>
      </c>
      <c r="B24" s="176" t="s">
        <v>49</v>
      </c>
      <c r="C24" s="46"/>
      <c r="D24" s="46"/>
      <c r="E24" s="46"/>
      <c r="F24" s="46"/>
      <c r="G24" s="46"/>
      <c r="H24" s="38">
        <f>SUM(H9:H15,H17:H21)</f>
        <v>263135568.81999999</v>
      </c>
      <c r="I24" s="38">
        <f>SUM(I9:I15,I17:I21)</f>
        <v>83496839</v>
      </c>
      <c r="J24" s="38">
        <f>SUM(J9:J15,J17:J21)</f>
        <v>83496839</v>
      </c>
      <c r="K24" s="38">
        <f>SUM(K9:K15,K17:K21)</f>
        <v>430129246.81999999</v>
      </c>
      <c r="L24" s="176" t="s">
        <v>5</v>
      </c>
    </row>
    <row r="25" spans="1:18" ht="30">
      <c r="A25" s="184" t="s">
        <v>255</v>
      </c>
      <c r="B25" s="176" t="s">
        <v>254</v>
      </c>
      <c r="C25" s="46"/>
      <c r="D25" s="46"/>
      <c r="E25" s="46"/>
      <c r="F25" s="46"/>
      <c r="G25" s="46"/>
      <c r="H25" s="38">
        <f>H16</f>
        <v>4929150</v>
      </c>
      <c r="I25" s="38">
        <f t="shared" ref="I25:K25" si="5">I16</f>
        <v>0</v>
      </c>
      <c r="J25" s="38">
        <f t="shared" si="5"/>
        <v>0</v>
      </c>
      <c r="K25" s="38">
        <f t="shared" si="5"/>
        <v>4929150</v>
      </c>
      <c r="L25" s="176" t="s">
        <v>5</v>
      </c>
    </row>
    <row r="26" spans="1:18" ht="38.25" customHeight="1">
      <c r="A26" s="298" t="s">
        <v>14</v>
      </c>
      <c r="B26" s="299"/>
      <c r="C26" s="299"/>
      <c r="D26" s="299"/>
      <c r="E26" s="299"/>
      <c r="F26" s="299"/>
      <c r="G26" s="95"/>
      <c r="H26" s="45"/>
      <c r="I26" s="299" t="s">
        <v>13</v>
      </c>
      <c r="J26" s="299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09.ПП1.Дороги.1.Пок.</vt:lpstr>
      <vt:lpstr>ПР3. 10.ПП1.Дороги.2.Мер.</vt:lpstr>
      <vt:lpstr>12.ПП2.БДД.1.Пок.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2017-04-17T04:09:48Z</cp:lastPrinted>
  <dcterms:created xsi:type="dcterms:W3CDTF">2013-08-29T03:03:58Z</dcterms:created>
  <dcterms:modified xsi:type="dcterms:W3CDTF">2017-04-21T05:45:05Z</dcterms:modified>
</cp:coreProperties>
</file>